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moMAY\อบต.ดอยหล่อ  (18 ม.ค. 64)\งานนโยบายและแผน\ติดตามและประเมินผลแผนฯ\ติดตามแผนฯ ปี 64\"/>
    </mc:Choice>
  </mc:AlternateContent>
  <xr:revisionPtr revIDLastSave="0" documentId="13_ncr:1_{A0CCCF01-B118-4877-B7EF-3AA3B828F55C}" xr6:coauthVersionLast="47" xr6:coauthVersionMax="47" xr10:uidLastSave="{00000000-0000-0000-0000-000000000000}"/>
  <bookViews>
    <workbookView xWindow="-120" yWindow="-120" windowWidth="29040" windowHeight="15840" tabRatio="691" activeTab="1" xr2:uid="{00000000-000D-0000-FFFF-FFFF00000000}"/>
  </bookViews>
  <sheets>
    <sheet name="1.การดำเนินตามแผน (61-65)" sheetId="20" r:id="rId1"/>
    <sheet name="2.จำนวนโครงการ" sheetId="23" r:id="rId2"/>
    <sheet name="3.บรรจุในข้อบัญญัติ" sheetId="2" r:id="rId3"/>
    <sheet name="4. ยุทธ 1" sheetId="5" r:id="rId4"/>
    <sheet name="ยุทธ 2" sheetId="14" r:id="rId5"/>
    <sheet name="ยุทธ 3" sheetId="15" r:id="rId6"/>
    <sheet name="ยุทธ 4" sheetId="16" r:id="rId7"/>
    <sheet name="ยุทธ 5" sheetId="17" r:id="rId8"/>
    <sheet name="ยุทธ 6" sheetId="18" r:id="rId9"/>
    <sheet name="ยุทธ 7" sheetId="19" r:id="rId10"/>
    <sheet name="ครุภัณฑ์" sheetId="22" r:id="rId11"/>
  </sheets>
  <definedNames>
    <definedName name="_xlnm.Print_Titles" localSheetId="3">'4. ยุทธ 1'!$7:$9</definedName>
    <definedName name="_xlnm.Print_Titles" localSheetId="10">ครุภัณฑ์!$4:$6</definedName>
    <definedName name="_xlnm.Print_Titles" localSheetId="4">'ยุทธ 2'!$1:$3</definedName>
    <definedName name="_xlnm.Print_Titles" localSheetId="5">'ยุทธ 3'!$1:$3</definedName>
    <definedName name="_xlnm.Print_Titles" localSheetId="6">'ยุทธ 4'!$1:$3</definedName>
    <definedName name="_xlnm.Print_Titles" localSheetId="7">'ยุทธ 5'!$1:$3</definedName>
    <definedName name="_xlnm.Print_Titles" localSheetId="8">'ยุทธ 6'!$1:$3</definedName>
    <definedName name="_xlnm.Print_Titles" localSheetId="9">'ยุทธ 7'!$1:$3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0" l="1"/>
  <c r="C16" i="20"/>
  <c r="P15" i="20"/>
  <c r="P14" i="20"/>
  <c r="P13" i="20"/>
  <c r="P12" i="20"/>
  <c r="P11" i="20"/>
  <c r="P10" i="20"/>
  <c r="P9" i="20"/>
  <c r="O16" i="20"/>
  <c r="N16" i="20"/>
  <c r="M16" i="20"/>
  <c r="L16" i="20"/>
  <c r="K16" i="20"/>
  <c r="J16" i="20"/>
  <c r="H17" i="20"/>
  <c r="H16" i="20"/>
  <c r="B16" i="20"/>
  <c r="B15" i="20"/>
  <c r="B14" i="20"/>
  <c r="B13" i="20"/>
  <c r="B12" i="20"/>
  <c r="B11" i="20"/>
  <c r="B10" i="20"/>
  <c r="B9" i="20"/>
  <c r="F39" i="19"/>
  <c r="G39" i="19"/>
  <c r="E39" i="19"/>
  <c r="D39" i="19"/>
  <c r="E200" i="5"/>
  <c r="F200" i="5"/>
  <c r="D200" i="5"/>
  <c r="E41" i="14"/>
  <c r="D41" i="14"/>
  <c r="F6" i="14"/>
  <c r="F170" i="5"/>
  <c r="F167" i="5"/>
  <c r="F173" i="5"/>
  <c r="F164" i="5"/>
  <c r="F161" i="5"/>
  <c r="F158" i="5"/>
  <c r="F155" i="5"/>
  <c r="F71" i="5"/>
  <c r="F66" i="5"/>
  <c r="F64" i="5"/>
  <c r="F45" i="5"/>
  <c r="F42" i="5"/>
  <c r="F76" i="5"/>
  <c r="F74" i="5"/>
  <c r="F68" i="5"/>
  <c r="F36" i="5"/>
  <c r="F33" i="5"/>
  <c r="F30" i="5"/>
  <c r="F27" i="5"/>
  <c r="F24" i="5"/>
  <c r="F54" i="5"/>
  <c r="F51" i="5"/>
  <c r="F48" i="5"/>
  <c r="F39" i="5"/>
  <c r="F57" i="5"/>
  <c r="F60" i="5"/>
  <c r="F62" i="5"/>
  <c r="F113" i="5"/>
  <c r="E38" i="19"/>
  <c r="D38" i="19"/>
  <c r="F8" i="19"/>
  <c r="F26" i="19"/>
  <c r="F20" i="19"/>
  <c r="E18" i="18"/>
  <c r="D18" i="18"/>
  <c r="G110" i="17"/>
  <c r="E110" i="17"/>
  <c r="D110" i="17"/>
  <c r="F16" i="18"/>
  <c r="F6" i="18"/>
  <c r="F107" i="17"/>
  <c r="F104" i="17"/>
  <c r="F101" i="17"/>
  <c r="F98" i="17"/>
  <c r="F39" i="17"/>
  <c r="F18" i="17"/>
  <c r="F15" i="17"/>
  <c r="F12" i="17"/>
  <c r="F9" i="17"/>
  <c r="F38" i="14"/>
  <c r="F33" i="14"/>
  <c r="F28" i="14"/>
  <c r="F24" i="14"/>
  <c r="F21" i="14"/>
  <c r="F18" i="14"/>
  <c r="F15" i="14"/>
  <c r="F12" i="14"/>
  <c r="F9" i="14"/>
  <c r="F91" i="17"/>
  <c r="F88" i="17"/>
  <c r="F85" i="17"/>
  <c r="F82" i="17"/>
  <c r="F93" i="17"/>
  <c r="F73" i="17"/>
  <c r="F70" i="17"/>
  <c r="F67" i="17"/>
  <c r="F79" i="17"/>
  <c r="F76" i="17"/>
  <c r="F45" i="17"/>
  <c r="F36" i="17"/>
  <c r="F53" i="17"/>
  <c r="F51" i="17"/>
  <c r="F48" i="17"/>
  <c r="F63" i="17"/>
  <c r="F60" i="17"/>
  <c r="F57" i="17"/>
  <c r="F31" i="17"/>
  <c r="F28" i="17"/>
  <c r="F6" i="17"/>
  <c r="E104" i="16"/>
  <c r="E28" i="15"/>
  <c r="D28" i="15"/>
  <c r="F23" i="15"/>
  <c r="F18" i="15"/>
  <c r="D104" i="16"/>
  <c r="F8" i="16"/>
  <c r="F6" i="15"/>
  <c r="F6" i="16"/>
  <c r="F94" i="16"/>
  <c r="F91" i="16"/>
  <c r="F86" i="16"/>
  <c r="F83" i="16"/>
  <c r="F80" i="16"/>
  <c r="F77" i="16"/>
  <c r="F71" i="16"/>
  <c r="F68" i="16"/>
  <c r="F65" i="16"/>
  <c r="F62" i="16"/>
  <c r="F59" i="16"/>
  <c r="F53" i="16"/>
  <c r="F47" i="16"/>
  <c r="F29" i="16"/>
  <c r="F26" i="16"/>
  <c r="F24" i="16"/>
  <c r="F21" i="16"/>
  <c r="F19" i="16"/>
  <c r="F16" i="16"/>
  <c r="F74" i="16"/>
  <c r="F43" i="16"/>
  <c r="F39" i="16"/>
  <c r="F36" i="16"/>
  <c r="F33" i="16"/>
  <c r="F31" i="16"/>
  <c r="F100" i="16"/>
  <c r="F97" i="16"/>
  <c r="F13" i="16"/>
  <c r="F11" i="16"/>
  <c r="F197" i="5"/>
  <c r="F193" i="5"/>
  <c r="F190" i="5"/>
  <c r="F187" i="5"/>
  <c r="F184" i="5"/>
  <c r="F181" i="5"/>
  <c r="F15" i="5"/>
  <c r="F14" i="15"/>
  <c r="F18" i="5"/>
  <c r="F176" i="5"/>
  <c r="F144" i="5"/>
  <c r="F147" i="5"/>
  <c r="F149" i="5"/>
  <c r="F138" i="5"/>
  <c r="F135" i="5"/>
  <c r="F141" i="5"/>
  <c r="F152" i="5"/>
  <c r="F178" i="5"/>
  <c r="F126" i="5"/>
  <c r="F129" i="5"/>
  <c r="F132" i="5"/>
  <c r="F116" i="5"/>
  <c r="F120" i="5"/>
  <c r="F110" i="5"/>
  <c r="F123" i="5"/>
  <c r="F101" i="5"/>
  <c r="F104" i="5"/>
  <c r="F107" i="5"/>
  <c r="F98" i="5"/>
  <c r="F41" i="14" l="1"/>
  <c r="G28" i="15"/>
  <c r="F16" i="20"/>
  <c r="G16" i="20"/>
  <c r="C15" i="23"/>
  <c r="D50" i="22" l="1"/>
  <c r="F46" i="22"/>
  <c r="E42" i="22"/>
  <c r="D42" i="22"/>
  <c r="F40" i="22"/>
  <c r="F38" i="22"/>
  <c r="E33" i="22"/>
  <c r="D33" i="22"/>
  <c r="D51" i="22" s="1"/>
  <c r="E16" i="20"/>
  <c r="D16" i="20"/>
  <c r="B14" i="2"/>
  <c r="G200" i="5" l="1"/>
  <c r="F12" i="5"/>
  <c r="F78" i="5"/>
  <c r="B15" i="23"/>
  <c r="F91" i="5" l="1"/>
  <c r="F96" i="5"/>
  <c r="F94" i="5"/>
  <c r="F30" i="19"/>
  <c r="F34" i="19"/>
  <c r="F23" i="19" l="1"/>
  <c r="F16" i="19"/>
  <c r="F13" i="19"/>
  <c r="F10" i="19"/>
  <c r="F6" i="19"/>
  <c r="F12" i="18"/>
  <c r="F9" i="18"/>
  <c r="F18" i="18" s="1"/>
  <c r="F25" i="17"/>
  <c r="F22" i="17"/>
  <c r="F110" i="17" s="1"/>
  <c r="F10" i="15"/>
  <c r="F28" i="15" s="1"/>
  <c r="F38" i="19" l="1"/>
  <c r="F104" i="16"/>
  <c r="F89" i="5" l="1"/>
  <c r="F86" i="5"/>
  <c r="F83" i="5"/>
  <c r="F80" i="5"/>
  <c r="J52" i="22" l="1"/>
  <c r="I52" i="22"/>
  <c r="H52" i="22"/>
  <c r="H51" i="22"/>
  <c r="E50" i="22"/>
  <c r="E51" i="22" s="1"/>
  <c r="F48" i="22"/>
  <c r="F44" i="22"/>
  <c r="F36" i="22"/>
  <c r="F42" i="22" s="1"/>
  <c r="F31" i="22"/>
  <c r="F29" i="22"/>
  <c r="F27" i="22"/>
  <c r="F25" i="22"/>
  <c r="F23" i="22"/>
  <c r="F21" i="22"/>
  <c r="F19" i="22"/>
  <c r="F17" i="22"/>
  <c r="F15" i="22"/>
  <c r="F13" i="22"/>
  <c r="F11" i="22"/>
  <c r="F9" i="22"/>
  <c r="F33" i="22" l="1"/>
  <c r="G33" i="22"/>
  <c r="G50" i="22"/>
  <c r="F50" i="22"/>
  <c r="G42" i="22"/>
  <c r="G38" i="19"/>
  <c r="F51" i="22" l="1"/>
  <c r="G18" i="18"/>
  <c r="G104" i="16"/>
  <c r="G41" i="14"/>
  <c r="G51" i="22"/>
  <c r="C14" i="2" l="1"/>
</calcChain>
</file>

<file path=xl/sharedStrings.xml><?xml version="1.0" encoding="utf-8"?>
<sst xmlns="http://schemas.openxmlformats.org/spreadsheetml/2006/main" count="778" uniqueCount="432">
  <si>
    <t>จำนวน</t>
  </si>
  <si>
    <t>งบประมาณ</t>
  </si>
  <si>
    <t>1. การพัฒนาโครงสร้างพื้นฐานเพื่อรองรับการพัฒนาเศรษฐกิจและสังคม</t>
  </si>
  <si>
    <t>รวม</t>
  </si>
  <si>
    <t>โครงการ</t>
  </si>
  <si>
    <t>อนุมัติงบประมาณ</t>
  </si>
  <si>
    <t>เบิกจ่าย</t>
  </si>
  <si>
    <t>ยุทธศาสตร์การพัฒนา</t>
  </si>
  <si>
    <t>ลำดับที่</t>
  </si>
  <si>
    <t>โครงการ/กิจกรรม</t>
  </si>
  <si>
    <t>แหล่งที่มา</t>
  </si>
  <si>
    <t>ตามข้อบัญญัติ/โอน/</t>
  </si>
  <si>
    <t>เปลี่ยนแปลง</t>
  </si>
  <si>
    <t>ที่ใช้จริง</t>
  </si>
  <si>
    <t>1. ยุทธศาสตร์การพัฒนาโครงสร้างพื้นฐานเพื่อรองรับการพัฒนาเศรษฐกิจและสังคม</t>
  </si>
  <si>
    <t xml:space="preserve">    1.1 แผนงานเคหะและชุมชน</t>
  </si>
  <si>
    <t>โครงการจัดงานวันเด็กแห่งชาติ</t>
  </si>
  <si>
    <t>ข้อบัญญัติ</t>
  </si>
  <si>
    <t>แผนพัฒนาท้องถิ่น</t>
  </si>
  <si>
    <t>จำแนกตามยุทธศาสตร์ ได้ดังนี้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</si>
  <si>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</si>
  <si>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</si>
  <si>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</si>
  <si>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</si>
  <si>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</si>
  <si>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</si>
  <si>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</si>
  <si>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>ยุทธศาสตร์ที่ 1 การพัฒนาโครงสร้างพื้นฐานเพื่อรองรับการพัฒนาเศรษฐกิจและสังคม</t>
  </si>
  <si>
    <t>ยุทธศาสตร์ที่ 7 การบริหารจัดการบ้านเมืองที่ดี</t>
  </si>
  <si>
    <t>โอน/เปลี่ยนแปลง</t>
  </si>
  <si>
    <t>ตามข้อบัญญัติ/</t>
  </si>
  <si>
    <t>คงเหลือ</t>
  </si>
  <si>
    <t xml:space="preserve">         5.1 แผนงานบริหารงานทั่วไป</t>
  </si>
  <si>
    <t xml:space="preserve">        7.1 แผนงานบริหารงานทั่วไป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</si>
  <si>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</si>
  <si>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</si>
  <si>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</si>
  <si>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7. ยุทธศาสตร์การบริหารจัดการบ้านเมืองที่ดี</t>
  </si>
  <si>
    <t>จัดซื้อเก้าอี้ทำงานแบบขาเหล็กมีที่พักแขน</t>
  </si>
  <si>
    <t>พร้อมกระจก จำนวน 1 ตัว</t>
  </si>
  <si>
    <t>จำนวน 1 เครื่อง</t>
  </si>
  <si>
    <t>จัดซื้อเครื่องคอมพิวเตอร์สำหรับสำนักงาน (จอขนาด</t>
  </si>
  <si>
    <t>จัดซื้อเครื่องพิมพ์แบบฉีดหมึกพร้อมติดตั้งถังหมึกพิมพ์</t>
  </si>
  <si>
    <t>(Ink Tank Printer) จำนวน 1 เครื่อง</t>
  </si>
  <si>
    <t>จำนวน 3 ตัว</t>
  </si>
  <si>
    <t xml:space="preserve">ยุทธศาสตร์ที่ 7 การบริหารจัดการบ้านเมืองที่ดี </t>
  </si>
  <si>
    <t>7. การบริหารจัดการบ้านเมืองที่ดี</t>
  </si>
  <si>
    <t>แผนพัฒนาฯ</t>
  </si>
  <si>
    <t>รายละเอียดครุภัณฑ์</t>
  </si>
  <si>
    <t>รวมทั้งสิ้น 18 รายการ</t>
  </si>
  <si>
    <t xml:space="preserve">        1. แผนงานบริหารงานทั่วไป</t>
  </si>
  <si>
    <t>สรุป</t>
  </si>
  <si>
    <t>จำนวน  18  รายการ</t>
  </si>
  <si>
    <t xml:space="preserve">มีโครงการที่ดำเนินการแล้วเสร็จ </t>
  </si>
  <si>
    <t xml:space="preserve">มีโครงการที่ได้รับการอนุมัติงบประมาณ </t>
  </si>
  <si>
    <r>
      <rPr>
        <b/>
        <sz val="16"/>
        <color theme="1"/>
        <rFont val="TH SarabunPSK"/>
        <family val="2"/>
      </rPr>
      <t>ยุทธศาสตร์ที่ 2</t>
    </r>
    <r>
      <rPr>
        <sz val="16"/>
        <color theme="1"/>
        <rFont val="TH SarabunPSK"/>
        <family val="2"/>
      </rPr>
      <t xml:space="preserve"> </t>
    </r>
  </si>
  <si>
    <r>
      <rPr>
        <b/>
        <sz val="16"/>
        <color theme="1"/>
        <rFont val="TH SarabunPSK"/>
        <family val="2"/>
      </rPr>
      <t>ยุทธศาสตร์ที่ 3</t>
    </r>
    <r>
      <rPr>
        <sz val="16"/>
        <color theme="1"/>
        <rFont val="TH SarabunPSK"/>
        <family val="2"/>
      </rPr>
      <t xml:space="preserve"> </t>
    </r>
  </si>
  <si>
    <t>จำนวน  5  โครงการ</t>
  </si>
  <si>
    <r>
      <rPr>
        <b/>
        <sz val="16"/>
        <color theme="1"/>
        <rFont val="TH SarabunPSK"/>
        <family val="2"/>
      </rPr>
      <t>ยุทธศาสตร์ที่ 4</t>
    </r>
    <r>
      <rPr>
        <sz val="16"/>
        <color theme="1"/>
        <rFont val="TH SarabunPSK"/>
        <family val="2"/>
      </rPr>
      <t xml:space="preserve"> </t>
    </r>
  </si>
  <si>
    <t>จำนวน  4  โครงการ</t>
  </si>
  <si>
    <r>
      <rPr>
        <b/>
        <sz val="16"/>
        <color theme="1"/>
        <rFont val="TH SarabunPSK"/>
        <family val="2"/>
      </rPr>
      <t>ยุทธศาสตร์ที่ 6</t>
    </r>
    <r>
      <rPr>
        <sz val="16"/>
        <color theme="1"/>
        <rFont val="TH SarabunPSK"/>
        <family val="2"/>
      </rPr>
      <t xml:space="preserve"> </t>
    </r>
  </si>
  <si>
    <t>จำนวน  3  โครงการ</t>
  </si>
  <si>
    <r>
      <rPr>
        <b/>
        <sz val="16"/>
        <color theme="1"/>
        <rFont val="TH SarabunPSK"/>
        <family val="2"/>
      </rPr>
      <t>ยุทธศาสตร์ที่ 7</t>
    </r>
    <r>
      <rPr>
        <sz val="16"/>
        <color theme="1"/>
        <rFont val="TH SarabunPSK"/>
        <family val="2"/>
      </rPr>
      <t xml:space="preserve"> </t>
    </r>
  </si>
  <si>
    <t>มีโครงการที่ได้รับการอนุมัติงบประมาณ ทั้งหมด</t>
  </si>
  <si>
    <t xml:space="preserve">7. การบริหารจัดการบ้านเมืองที่ดี </t>
  </si>
  <si>
    <t>จำนวนโครงการ</t>
  </si>
  <si>
    <t>ที่ปรากฏอยู่ในแผน</t>
  </si>
  <si>
    <t>ที่ได้ปฏิบัติ</t>
  </si>
  <si>
    <t>โครงการก่อสร้างถนนคอนกรีตเสริมเหล็ก</t>
  </si>
  <si>
    <t>ยุทธศาสตร์ที่ 1</t>
  </si>
  <si>
    <t>2. จำนวนโครงการที่ปรากฏอยู่ในแผนพัฒนาท้องถิ่น (พ.ศ.2561-2565) และที่มีการเพิ่มเติม แก้ไข เปลี่ยนแปลง</t>
  </si>
  <si>
    <t xml:space="preserve">        จำนวนโครงการที่ปรากฏอยู่ในแผนแผนพัฒนาท้องถิ่น (พ.ศ. 2561-2565) และที่มีการเพิ่มเติม แก้ไข เปลี่ยนแปลง </t>
  </si>
  <si>
    <t>จำนวน  10  โครงการ</t>
  </si>
  <si>
    <t>เฉพาะปีงบประมาณ พ.ศ. 2563</t>
  </si>
  <si>
    <t>(พ.ศ.2561-2565) และที่</t>
  </si>
  <si>
    <t>เพิ่มเติม แก้ไข เปลี่ยนแปลง</t>
  </si>
  <si>
    <t>เงินสะสม</t>
  </si>
  <si>
    <t>โอนเพิ่ม</t>
  </si>
  <si>
    <t>จำนวน  12  โครงการ</t>
  </si>
  <si>
    <r>
      <t xml:space="preserve">      </t>
    </r>
    <r>
      <rPr>
        <sz val="16"/>
        <color theme="1"/>
        <rFont val="TH SarabunPSK"/>
        <family val="2"/>
      </rPr>
      <t>จากตารางเป็นข้อมูลผลการดำเนินงานตามแผนพัฒนาท้องถิ่น (พ.ศ.2561-2565) และที่มีการเพิ่มเติม แก้ไข เปลี่ยนแปลง</t>
    </r>
  </si>
  <si>
    <t>1. การดำเนินงานตามแผนพัฒนาท้องถิ่น (พ.ศ.2561 - 2565) และที่มีการเพิ่มเติม แก้ไข เปลี่ยนแปลง</t>
  </si>
  <si>
    <t>ครุภัณฑ์ที่จัดซื้อในปีงบประมาณ พ.ศ. 2563 ปรากฎตามแผนพัฒนาท้องถิ่น (พ.ศ.2561-2565) บัญชีครุภัณฑ์ (ผ.03)</t>
  </si>
  <si>
    <t>จำนวน 2 ตัว</t>
  </si>
  <si>
    <t>จัดซื้อเก้าอี้ทำงานสำหรับผู้บริหาร จำนวน 2 ตัว</t>
  </si>
  <si>
    <t>จัดซื้อตู้เก็บเอกสารชนิดบานเลื่อนกระจก 2 บาน</t>
  </si>
  <si>
    <t>ขนาด 4 ฟุต จำนวน 1 ตัว</t>
  </si>
  <si>
    <t>จัดซื้อโต๊ะทำงานเหล็กขนาดไม่น้อยกว่า 5 ฟุต</t>
  </si>
  <si>
    <t>ไม่น้อยกว่า 19 นิ้ว) จำนวน 2 เครื่อง</t>
  </si>
  <si>
    <t>จัดซื้อเครื่องคอมพิวเตอร์โน๊ตบุ๊คสำหรับงานประมวลผล</t>
  </si>
  <si>
    <t>(Ink Tank Printer) จำนวน 3 เครื่อง</t>
  </si>
  <si>
    <t>จัดซื้อเครื่องสำรองไฟ ขนาด 800 VA จำนวน 2 เครื่อง</t>
  </si>
  <si>
    <t>จัดซื้ออุปกรณ์อ่านบัตรแบบอเนกประสงค์ (Smart</t>
  </si>
  <si>
    <t>Card Reader) จำนวน 5 ตัว</t>
  </si>
  <si>
    <t>จัดซื้อตู้เก็บหนังสือ/แฟ้มเอกสาร แบบมีช่อง</t>
  </si>
  <si>
    <t>จัดซื้อตู้เหล็กแบบ 2 บาน จำนวน 3 ตู้</t>
  </si>
  <si>
    <t>จำนวน 3 ตู้  (กองคลัง)</t>
  </si>
  <si>
    <t>จัดซื้อตู้เหล็กแบบ 2 บาน จำนวน 3 ตู้   (กองคลัง)</t>
  </si>
  <si>
    <t>ไม่น้อยกว่า 19 นิ้ว) จำนวน 2 เครื่อง  (กองคลัง)</t>
  </si>
  <si>
    <t xml:space="preserve">        2. แผนงานการศึกษา</t>
  </si>
  <si>
    <t xml:space="preserve">        3. แผนงานเคหะและชุมชน</t>
  </si>
  <si>
    <t>จัดซื้อชุดทดสอบคอนกรีต Slump Test</t>
  </si>
  <si>
    <t>จำนวน 1 ชุด</t>
  </si>
  <si>
    <t>จัดซื้อแบบหล่อคอนกรีต จำนวน 1 ชุด</t>
  </si>
  <si>
    <r>
      <rPr>
        <b/>
        <sz val="16"/>
        <color theme="1"/>
        <rFont val="TH SarabunPSK"/>
        <family val="2"/>
      </rPr>
      <t>ผลการติดตามครุภัณฑ์</t>
    </r>
    <r>
      <rPr>
        <sz val="16"/>
        <color theme="1"/>
        <rFont val="TH SarabunPSK"/>
        <family val="2"/>
      </rPr>
      <t xml:space="preserve"> ตามแผนพัฒนาท้องถิ่น (พ.ศ.2561-2565) และเพิ่มเติม แก้ไข เปลี่ยนแปลง</t>
    </r>
  </si>
  <si>
    <t>ครุภัณฑ์ที่ปรากฎในแผนพัฒนาฯ (เฉพาะปีงบประมาณ พ.ศ. 2563) รวมทั้งหมด</t>
  </si>
  <si>
    <t xml:space="preserve">ครุภัณฑ์ที่ดำเนินการจัดซื้อได้ (ระหว่าง 1 ตุลาคม 61 - 30 กันยายน 63) </t>
  </si>
  <si>
    <t>=  18 x 100</t>
  </si>
  <si>
    <t>=  100 %</t>
  </si>
  <si>
    <t>ครุภัณฑ์ที่จัดซื้อ คิดเป็นร้อยละ 100 ของครุภัณฑ์ทั้งหมดในปีงบประมาณ พ.ศ. 2563</t>
  </si>
  <si>
    <t>4. รายละเอียดการเบิกจ่ายงบประมาณตามแผนพัฒนาท้องถิ่น (พ.ศ.2561-2565) และที่มีการเพิ่มเติม แก้ไข เปลี่ยนแปลง</t>
  </si>
  <si>
    <t>5. การติดตามแผนพัฒนาท้องถิ่น (พ.ศ.2561-2565) และที่มีการเพิ่มเติม แก้ไข เปลี่ยนแปลง (ประเภทครุภัณฑ์)</t>
  </si>
  <si>
    <t>เฉพาะปีงบประมาณ พ.ศ. 2564</t>
  </si>
  <si>
    <t>2. การพัฒนาเศรษฐกิจตามแนวทางปรัชญาเศรษฐกิจพอเพียง</t>
  </si>
  <si>
    <t>3. การบริหารจัดการทรัพยากรธรรมชาติและสิ่งแวดล้อม</t>
  </si>
  <si>
    <t>4. การอนุรักษ์ ฟื้นฟู และสืบสานศิลปวัฒนธรรม จารีต ประเพณี และภูมิปัญญาท้องถิ่น</t>
  </si>
  <si>
    <t>5. การพัฒนาคุณภาพชีวิตของประชาชน</t>
  </si>
  <si>
    <t>6. การป้องกัน บรรเทาสาธารณภัย และรักษาความเป็นระเบียบเรียบร้อยในชุมชน</t>
  </si>
  <si>
    <t>เฉพาะที่ดำเนินการในปีงบประมาณ พ.ศ. 2564</t>
  </si>
  <si>
    <t>โครงการจัดซื้อวัสดุก่อสร้างศาลาป่าช้าบ้านไร่พัฒนา</t>
  </si>
  <si>
    <t>หมู่ที่ 16 บ้านไร่พัฒนา</t>
  </si>
  <si>
    <t>โครงการปรับปรุงระบบส่งน้ำเพื่อการเกษตรสถานี</t>
  </si>
  <si>
    <t>สูบน้ำด้วยไฟฟ้าบ้านโทกเสือ หมู่ที่ 22 บ้านวังธารทอง</t>
  </si>
  <si>
    <t>โครงการปรับปรุงระบบประปาหมู่บ้าน หมู่ที่ 1</t>
  </si>
  <si>
    <t>โครงการปรับปรุงถนนลูกรังพร้อมปรับเกลี่ย</t>
  </si>
  <si>
    <t>เลียบลำเหมืองคำปา หมู่ที่ 2 เชื่อมหมู่ที่ 24</t>
  </si>
  <si>
    <t>เลียบลำเหมืองคำปา หมู่ที่ 2</t>
  </si>
  <si>
    <t>โครงการปรับปรุงสะพานคอนกรีตเสริมเหล็ก</t>
  </si>
  <si>
    <t>หมู่ที่ 3 ซอย 3</t>
  </si>
  <si>
    <t>โครงการปรับปรุงผิวจราจรด้วยแอสฟัลท์คอนกรีต</t>
  </si>
  <si>
    <t>หมู่ที่ 4 ซอยข้างลำเหมืองสมบูรณ์</t>
  </si>
  <si>
    <t>สามแยกป่าช้า หมู่ที่ 5 บริเวณบ้านนายแจ้ง ปันกา</t>
  </si>
  <si>
    <t>โครงการปรับปรุงระบบประปาหมู่บ้าน หมู่ที่ 6</t>
  </si>
  <si>
    <t>โครงการปรับปรุงระบบประปาหมู่บ้าน หมู่ที่ 7</t>
  </si>
  <si>
    <t>โครงการก่อสร้างถนนคอนกรีตเสริมเหล็ก หมู่ที่ 8</t>
  </si>
  <si>
    <t>เลียบลำเหมืองฮ่องเครือเขา หมู่ที่ 8</t>
  </si>
  <si>
    <t>หมู่ที่ 9 ซอย 5</t>
  </si>
  <si>
    <t>หมู่ที่ 11 ซอยกลางบ้าน</t>
  </si>
  <si>
    <t>โครงการปรับปรุงระบบส่งน้ำเพื่อการเกษตร หมู่ที่ 12</t>
  </si>
  <si>
    <t>โครงการก่อสร้างถนนคอนกรีตเสริมเหล็กภายใน</t>
  </si>
  <si>
    <t>หมู่บ้าน หมู่ที่ 12</t>
  </si>
  <si>
    <t>โครงการก่อสร้างถนนคอนกรีตเสริมเหล็ก หมู่ที่ 13</t>
  </si>
  <si>
    <t>ซอย 11</t>
  </si>
  <si>
    <t>โครงการปรับปรุงระบบส่งน้ำเพื่อการเกษตร หมู่ที่ 13</t>
  </si>
  <si>
    <t>หมู่ที่ 14 ซอย 8</t>
  </si>
  <si>
    <t>โครงการก่อสร้างถนนคอนกรีตเสริมเหล็ก หมู่ที่ 15</t>
  </si>
  <si>
    <t>ซอย 5/1</t>
  </si>
  <si>
    <t>โครงการจัดซื้อวัสดุก่อสร้างคลองส่งน้ำคอนกรีต</t>
  </si>
  <si>
    <t>หมู่ที่ 16</t>
  </si>
  <si>
    <t>โครงการปรับปรุงระบบส่งน้ำเพื่อการเกษตรบวกค่า</t>
  </si>
  <si>
    <t>หมู่ที่ 17</t>
  </si>
  <si>
    <t>โครงการปรับปรุงระบบส่งน้ำเพื่อการเกษตร หมู่ที่ 17</t>
  </si>
  <si>
    <t>โครงการปรับปรุงระบบส่งน้ำเพื่อการเกษตร</t>
  </si>
  <si>
    <t>สายดอยน้อย-โทกเสือ หมู่ที่ 18</t>
  </si>
  <si>
    <t>หมู่ที่ 19 ซอย 5</t>
  </si>
  <si>
    <t>โครงการปรับปรุงระบบประปาหมู่บ้าน หมู่ที่ 20</t>
  </si>
  <si>
    <t>หมู่ที่ 21 บริเวณหน้าบ้านนางวันดา  สุนันต๊ะ</t>
  </si>
  <si>
    <t>สถานีสูบน้ำด้วยไฟฟ้าบ้านโทกเสือ หมู่ที่ 21</t>
  </si>
  <si>
    <t>บ้านไร่สว่างอารมณ์</t>
  </si>
  <si>
    <t>โครงการก่อสร้างถนนแอสฟัลท์คอนกรีต หมู่ที่ 23</t>
  </si>
  <si>
    <t>เชื่อมหมู่ที่ 26</t>
  </si>
  <si>
    <t>โครงการปรับปรุงสะพานคอนกรีตเสริมเหล็ก หมู่ที่ 24</t>
  </si>
  <si>
    <t>โครงการก่อสร้างถนนคอนกรีตเสริมเหล็ก สายที่ 1</t>
  </si>
  <si>
    <t>หมู่ที่ 24</t>
  </si>
  <si>
    <t>เลียบลำเหมืองหนองเย็น หมู่ที่ 24 เชื่อมหมู่ที่ 2</t>
  </si>
  <si>
    <t>หมู่ที่ 25 ซอย 1 และซอย 2</t>
  </si>
  <si>
    <t>โครงการก่อสร้างถนนคอนกรีตเสริมเหล็ก หมู่ที่ 25</t>
  </si>
  <si>
    <t>เชื่อมโรงพยาบาลดอยหล่อ</t>
  </si>
  <si>
    <t>โครงการปรับปรุงระบบประปาหมู่บ้าน หมู่ที่ 26</t>
  </si>
  <si>
    <t>สายบวกด่วน</t>
  </si>
  <si>
    <t>โครงการปรับปรุงซ่อมแซมหม้อแปลงและระบบ</t>
  </si>
  <si>
    <t>ไฟฟ้าแรงสูงของสถานีสูบน้ำด้วยไฟฟ้าบ้านห้วยโจ้-</t>
  </si>
  <si>
    <t>หนองผำ และสถานีสูบน้ำห้วยโจ้-หนองผำ(2)</t>
  </si>
  <si>
    <t>โครงการซ่อมแซมท่อส่งน้ำสถานีสูบน้ำด้วยไฟฟ้า</t>
  </si>
  <si>
    <t>บ้านจอมทอง</t>
  </si>
  <si>
    <t>หมู่ที่ 6 ซอย 7</t>
  </si>
  <si>
    <t>โครงการก่อสร้างถนนแอสฟัลท์คอนกรีต หมู่ที่ 25</t>
  </si>
  <si>
    <t>ซอย 4</t>
  </si>
  <si>
    <t xml:space="preserve">    1.2 แผนงานการเกษตร</t>
  </si>
  <si>
    <t>2. ยุทธศาสตร์การพัฒนาเศรษฐกิจตามแนวทางปรัชญาเศรษฐกิจพอเพียง</t>
  </si>
  <si>
    <t>3. ยุทธศาสตร์การบริหารจัดการทรัพยากรธรรมชาติและสิ่งแวดล้อม</t>
  </si>
  <si>
    <t>อุดหนุนการไฟฟ้าส่วนภูมิภาคอำเภอจอมทอง</t>
  </si>
  <si>
    <t>1. โครงการขยายเขตไฟฟ้าและติดตั้งไฟฟ้าส่องสว่าง</t>
  </si>
  <si>
    <t>หมู่ที่ 2 บ้านเหล่าป๋วย ตั้งไว้ 150,000 บาท</t>
  </si>
  <si>
    <t>2. โครงการขยายเขตไฟฟ้าและติดตั้งไฟฟ้าส่องสว่าง</t>
  </si>
  <si>
    <t>หมู่ที่ 17 บ้านใหม่พัฒนา ตั้งไว้ 150,000 บาท</t>
  </si>
  <si>
    <t xml:space="preserve">        3.1 แผนงานบริหารงานทั่วไป</t>
  </si>
  <si>
    <t>โครงการท้องถิ่นงาม 3 ส สะอาด สวยงาม สุขภาพดี</t>
  </si>
  <si>
    <t xml:space="preserve">        3.2 แผนงานการรักษาความสงบภายใน</t>
  </si>
  <si>
    <t>โครงการป้องกันแก้ไขปัญหาไฟป่าและหมอกควัน</t>
  </si>
  <si>
    <t xml:space="preserve">        3.3 แผนงานเคหะและชุมชน</t>
  </si>
  <si>
    <t>ค่าจ้างเหมากำจัดขยะและสิ่งปฏิกูล</t>
  </si>
  <si>
    <t>และโอนเพิ่ม</t>
  </si>
  <si>
    <t>(1,500,000 + 100,000)</t>
  </si>
  <si>
    <t>โครงการปรับปรุงตลาดกลางเพื่อจำหน่ายและรวบรวม</t>
  </si>
  <si>
    <t>ผลผลิตทางการเกษตร หมู่ที่ 20 บ้านห้วยทราย</t>
  </si>
  <si>
    <t>(กันเงิน)</t>
  </si>
  <si>
    <t>โครงการต่อเติมอาคารอเนกประสงค์ประจำหมู่บ้าน</t>
  </si>
  <si>
    <t>หมู่ที่ 10</t>
  </si>
  <si>
    <t>โอนรายการใหม่</t>
  </si>
  <si>
    <t>โครงการปรับปรุงศาลาอเนกประสงค์ หมู่ที่ 10</t>
  </si>
  <si>
    <t>โอนเพิ่ม 250,000</t>
  </si>
  <si>
    <t>โครงการก่อสร้างศาลาอเนกประสงค์บริเวณฌาปนกิจ</t>
  </si>
  <si>
    <t>สถาน หมู่ที่ 12 (บ้านสันคะยอม)</t>
  </si>
  <si>
    <t>โครงการต่อเติมศาลาอเนกประสงค์ประจำหมู่บ้าน</t>
  </si>
  <si>
    <t>หมู่ที่ 19</t>
  </si>
  <si>
    <t>4. ยุทธศาสตร์การอนุรักษ์ ฟื้นฟู และสืบสานศิลปวัฒนธรรม จารีต ประเพณี และภูมิปัญญาท้องถิ่น</t>
  </si>
  <si>
    <t>โครงการติดตั้งเครื่องซับเมอร์สพร้อมอุปกรณ์</t>
  </si>
  <si>
    <t xml:space="preserve">        4.1 แผนงานการศาสนา วัฒนธรรม และนันทนาการ</t>
  </si>
  <si>
    <t>โครงการกีฬาผู้สูงอายุ</t>
  </si>
  <si>
    <t>โครงการแข่งขันกีฬาดอยหล่อเกมส์</t>
  </si>
  <si>
    <t>โครงการแข่งขันกีฬาฟุตบอล 7 คน</t>
  </si>
  <si>
    <t>โครงการสนับสนุนงานดูแลสนามกีฬากลางประจำ</t>
  </si>
  <si>
    <t>อำเภอดอยหล่อ</t>
  </si>
  <si>
    <t>โครงการจัดส่งนักกีฬาเข้าแข่งขันกีฬาดอยหล่อเกมส์</t>
  </si>
  <si>
    <t>(กีฬาอำเภอ)</t>
  </si>
  <si>
    <t>โครงการแข่งขันกีฬามวลชนสัมพันธ์ตำบลดอยหล่อ</t>
  </si>
  <si>
    <t>โครงการจัดฝึกอบรมส่งเสริมและถ่ายทอด</t>
  </si>
  <si>
    <t>ภูมิปัญญา</t>
  </si>
  <si>
    <t>โครงการส่งเสริมประเพณีแห่เทียนพรรษา</t>
  </si>
  <si>
    <t>โครงการจัดงานมหกรรมของดีและภูมิปัญญา</t>
  </si>
  <si>
    <t>โครงการหมู่บ้านแสนสุข ทุกคนมีศีลธรรม</t>
  </si>
  <si>
    <t>โครงการส่งเสริมประเพณีกว่างชน</t>
  </si>
  <si>
    <t>โครงการสืบสานประเพณียี่เป็ง</t>
  </si>
  <si>
    <t>อุดหนุนเทศบาลตำบลยางคราม</t>
  </si>
  <si>
    <t>โครงการฝึกอบรมบรรพชาสามเณรฟื้นฟูพุทธศาสนา</t>
  </si>
  <si>
    <t>อุดหนุนที่ทำการปกครองอำเภอดอยหล่อ</t>
  </si>
  <si>
    <t>โครงการสนับสนุนมหกรรมไม้ดอกไม้ประดับ</t>
  </si>
  <si>
    <t>จังหวัดเชียงใหม่</t>
  </si>
  <si>
    <t>อุดหนุนคณะกรรมการหมู่บ้าน หมู่ที่ 1 - 26</t>
  </si>
  <si>
    <t>โครงการประเพณีปี๋ใหม่เมือง (แห่ไม้ค้ำโพธิ์)</t>
  </si>
  <si>
    <t>(หมู่บ้านละ 5,000 บาท)</t>
  </si>
  <si>
    <t>อุดหนุนวัดพระธาตุดอยน้อย</t>
  </si>
  <si>
    <t>1. โครงการจัดงานประเพณีสรงน้ำพระธาตุดอยน้อย</t>
  </si>
  <si>
    <t>ตั้งไว้ 30,000 บาท</t>
  </si>
  <si>
    <t>2. โครงการจัดงานประเพณีตักบาตรเทโวโรหนะ</t>
  </si>
  <si>
    <t>ตั้งไว้ 40,000 บาท</t>
  </si>
  <si>
    <t>อุดหนุนวัดปากทางเจริญ</t>
  </si>
  <si>
    <t>1. โครงการประเพณีสรงน้ำพระธาตุเจดีย์และสวด</t>
  </si>
  <si>
    <t>อิติปิโส 108 จบ  ตั้งไว้ 30,000 บาท</t>
  </si>
  <si>
    <t>2. โครงการรุกขมูลกรรม นำชุมชนรักษาศีล 5 วัดใน</t>
  </si>
  <si>
    <t>พื้นที่ตำบลดอยหล่อ เขต 2 ตั้งไว้ 30,000 บาท</t>
  </si>
  <si>
    <t>อุดหนุนวัดหนองหอก</t>
  </si>
  <si>
    <t>โครงการประเพณีสรงน้ำพระ</t>
  </si>
  <si>
    <t xml:space="preserve">อุดหนุนวัดเหล่าเป้า </t>
  </si>
  <si>
    <t>โครงการประเพณีสรงน้ำพระธาตุเจดีย์</t>
  </si>
  <si>
    <t>อุดหนุนวัดวังขามป้อม</t>
  </si>
  <si>
    <t>อุดหนุนวัดป่าอัมพวัน</t>
  </si>
  <si>
    <t>โครงการประเพณีสรงน้ำพระธาตุ</t>
  </si>
  <si>
    <t>อุดหนุนวัดไร่พัฒนาราม</t>
  </si>
  <si>
    <t>โครงการประเพณีสรงน้ำพระเจ้าทันใจและเทศน์</t>
  </si>
  <si>
    <t>มหาชาติ</t>
  </si>
  <si>
    <t>อุดหนุนวัดพระป่า</t>
  </si>
  <si>
    <t>โครงการประเพณีสรงน้ำพระเจ้าเงินศรีดอนชื่น</t>
  </si>
  <si>
    <t>อุดหนุนวัดพระธาตุดอยหล่อ</t>
  </si>
  <si>
    <t>โครงการจัดงานประเพณีสรงน้ำพระธาตุดอยหล่อ</t>
  </si>
  <si>
    <t>อุดหนุนวัดฟ้าหลั่ง</t>
  </si>
  <si>
    <t>โครงการประเพณีสรงน้ำพระธาตุวัดฟ้าหลั่ง</t>
  </si>
  <si>
    <t>อุดหนุนวัดปากทางสามัคคี</t>
  </si>
  <si>
    <t>โครงการจัดพิธีเข้าปริวาสกรรม</t>
  </si>
  <si>
    <t>อุดหนุนวัดม่อนห้วยแก้ว</t>
  </si>
  <si>
    <t>1. โครงการประเพณีสรงน้ำพระแก้วขาว</t>
  </si>
  <si>
    <t>ตั้งไว้ 60,000 บาท</t>
  </si>
  <si>
    <t>พื้นที่ตำบลดอยหล่อ เขต 1 ตั้งไว้ 30,000 บาท</t>
  </si>
  <si>
    <t>อุดหนุนวัดสิริมังคลาจารย์</t>
  </si>
  <si>
    <t>อุดหนุนวัดอรัญญวาส</t>
  </si>
  <si>
    <t>อุดหนุนวัดสันคะยอม</t>
  </si>
  <si>
    <t>อุดหนุนวัดดอนชื่น</t>
  </si>
  <si>
    <t>ครูบาสุข อนนฺโท</t>
  </si>
  <si>
    <t>(250,000 + 20,000)</t>
  </si>
  <si>
    <t>อำเภอดอยหล่อ (30,000 + 104,250)</t>
  </si>
  <si>
    <t>(140,000 + 47,500)</t>
  </si>
  <si>
    <t xml:space="preserve">        3.4 แผนงานการเกษตร</t>
  </si>
  <si>
    <t>โครงการอนุรักษ์พันธุกรรมพืชอันเนื่องมาจากพระราช</t>
  </si>
  <si>
    <t>ดำริสมเด็จพระเทพรัตนราชสุดาฯสยามบรมราชกุมารี</t>
  </si>
  <si>
    <t>(อพ.สธ.) งานฐานทรัพยากรท้องถิ่น อพ.สธ.ตำบล</t>
  </si>
  <si>
    <t>ดอยหล่อ งานที่ 1 งานปกปักทรัพยากรท้องถิ่น</t>
  </si>
  <si>
    <t>ดอยหล่อ งานที่ 2 งานรวบรวมทรัพยากรท้องถิ่น</t>
  </si>
  <si>
    <t>คิดเป็นร้อยละ 60 ของจำนวนโครงการที่ได้รับการอนุมัติงบประมาณ ในปีงบประมาณ พ.ศ. 2564</t>
  </si>
  <si>
    <t>จำนวน  31  โครงการ</t>
  </si>
  <si>
    <t>คิดเป็นร้อยละ 38.71 ของจำนวนโครงการที่ได้รับการอนุมัติงบประมาณ ในปีงบประมาณ พ.ศ. 2564</t>
  </si>
  <si>
    <t>5. ยุทธศาสตร์การพัฒนาคุณภาพชีวิตของประชาชน</t>
  </si>
  <si>
    <t>โครงการปรับปรุงระบบเสียงตามสาย หมู่ที่ 3</t>
  </si>
  <si>
    <t>บ้านเหล่าเป้า</t>
  </si>
  <si>
    <t>โครงการปรับปรุงระบบเสียงตามสาย หมู่ที่ 7</t>
  </si>
  <si>
    <t>บ้านวังขามป้อม</t>
  </si>
  <si>
    <t xml:space="preserve">         5.2 แผนงานสร้างความเข้มแข็งของชุมชน</t>
  </si>
  <si>
    <t>โครงการฝึกอบรมและพัฒนาคุณภาพชีวิตผู้สูงอายุ</t>
  </si>
  <si>
    <t>โครงการวันสตรีสากล</t>
  </si>
  <si>
    <t>โครงการฝึกอบรมเชิงปฏิบัติการเพื่อพัฒนาศักยภาพ</t>
  </si>
  <si>
    <t>กลุ่มพัฒนาสตรี</t>
  </si>
  <si>
    <t>โครงการฝึกอบรมอาชีพระยะสั้นศูนย์พัฒนาคุณภาพ</t>
  </si>
  <si>
    <t>ชีวิตและส่งเสริมอาชีพผู้สูงอายุ</t>
  </si>
  <si>
    <t xml:space="preserve">         5.3 แผนงานสาธารณสุข</t>
  </si>
  <si>
    <t>โครงการป้องกันและควบคุมโรคไข้เลือดออกและ</t>
  </si>
  <si>
    <t>โรคติดต่อนำโดยแมลง</t>
  </si>
  <si>
    <t>โครงการสัตว์ปลอดโรค คนปลอดภัยจากโรค</t>
  </si>
  <si>
    <t>พิษสุนัขบ้า ตามพระปณิธานศาสตราจารย์พลเอกหญิง</t>
  </si>
  <si>
    <t>พลเรือเอกหญิง พลอากาศเอกหญิง สมเด็จพระเจ้า</t>
  </si>
  <si>
    <t>น้องนางเธอเจ้าฟ้าจุฬาภรณวลัยลักษณ์อัครราชกุมารี</t>
  </si>
  <si>
    <t>กรมพระศรีสวางควัฒนวรขัติยราชนารี</t>
  </si>
  <si>
    <t>โครงการอบรมฟื้นฟูความรู้ผู้ประกอบการร้านอาหาร</t>
  </si>
  <si>
    <t>ร้านอาหาร</t>
  </si>
  <si>
    <t>โครงการหมู่บ้าน ชุมชนจัดการขยะ</t>
  </si>
  <si>
    <t>โครงการพระราชดำริด้านสาธารณสุข</t>
  </si>
  <si>
    <t xml:space="preserve">         5.4 แผนงานงบกลาง</t>
  </si>
  <si>
    <t>โครงการฝึกอบรมเยาวชนดอยหล่อรักดี</t>
  </si>
  <si>
    <t>โครงการเยาวชนต้านยาเสพติดฯ</t>
  </si>
  <si>
    <t>โครงการจ้างเหมารถรับส่งนักเรียนเพื่อแบ่งเบาภาระ</t>
  </si>
  <si>
    <t>ผู้ปกครองที่มีรายได้น้อย</t>
  </si>
  <si>
    <t>โครงการส่งเสริมคุณธรรมจริยธรรมสำหรับเด็กปฐมวัย</t>
  </si>
  <si>
    <t>โครงการสนับสนุนค่าใช้จ่ายการบริหารสถานศึกษา</t>
  </si>
  <si>
    <t>ค่าจัดซื้ออาหารเสริม(นม)</t>
  </si>
  <si>
    <t>อุดหนุนโรงเรียนสังกัด สพฐ.</t>
  </si>
  <si>
    <t>โครงการส่งเสริมศูนย์สารสนเทศและห้องสมุดชุมชน</t>
  </si>
  <si>
    <t>และศูนย์การเรียนรู้</t>
  </si>
  <si>
    <t>โครงการฝึกอบรมอาสาสมัครลูกเสือประชาธิปไตย</t>
  </si>
  <si>
    <t>โครงการพัฒนาส่งเสริมการเรียนการสอนแก่นักเรียน</t>
  </si>
  <si>
    <t>ที่เรียนของศูนย์การศึกษานอกระบบและตามอัธยาศัย</t>
  </si>
  <si>
    <t>ในเขตตำบลดอยหล่อ</t>
  </si>
  <si>
    <t>อุดหนุน กศน.อำเภอดอยหล่อ</t>
  </si>
  <si>
    <t>โครงการจัดซื้อเสียงตามสายหมู่บ้าน หมู่ที่ 9</t>
  </si>
  <si>
    <t xml:space="preserve">    1.2 แผนงานบริหารงานทั่วไป</t>
  </si>
  <si>
    <t>โครงการปรับปรุงเสียงตามสายภายในหมู่บ้าน</t>
  </si>
  <si>
    <t>หมู่ที่ 15</t>
  </si>
  <si>
    <t>โครงการปรับปรุงระบบประปาภายในสำนักงาน</t>
  </si>
  <si>
    <r>
      <rPr>
        <b/>
        <sz val="16"/>
        <color theme="1"/>
        <rFont val="TH SarabunPSK"/>
        <family val="2"/>
      </rPr>
      <t>ยุทธศาสตร์ที่ 5</t>
    </r>
    <r>
      <rPr>
        <sz val="16"/>
        <color theme="1"/>
        <rFont val="TH SarabunPSK"/>
        <family val="2"/>
      </rPr>
      <t xml:space="preserve"> </t>
    </r>
  </si>
  <si>
    <t xml:space="preserve">         5.5 แผนงานการศึกษา</t>
  </si>
  <si>
    <t>(150,000+38,500)</t>
  </si>
  <si>
    <t>โครงการการจัดการขยะเปียกจากผู้ประกอบการ</t>
  </si>
  <si>
    <t>โครงการจ้างเหมารถรับส่งนักเรียนผู้ด้อยโอกาส</t>
  </si>
  <si>
    <t>โรงเรียนดอยหล่อวิทยา</t>
  </si>
  <si>
    <t>โครงการปรับปรุงศาลาอเนกประสงค์ประจำหมู่บ้าน</t>
  </si>
  <si>
    <t>หมู่ที่ 13</t>
  </si>
  <si>
    <t>โครงการก่อสร้างป้ายโรงเรียนดอยหล่อวิทยา</t>
  </si>
  <si>
    <t>โครงการปรับปรุงระบบไฟฟ้าภายในอาคารเรียนและ</t>
  </si>
  <si>
    <t>อาคารประกอบ จำนวน 3 หลัง โรงเรียนดอยหล่อวิทยา</t>
  </si>
  <si>
    <t>จำนวน  15  โครงการ</t>
  </si>
  <si>
    <t>6. ยุทธศาสตร์การป้องกันและบรรเทาสาธารณภัย และการรักษาความเป็นระเบียบเรียบร้อยในชุมชน</t>
  </si>
  <si>
    <t xml:space="preserve">    6.1 แผนงานการรักษาความสงบภายใน</t>
  </si>
  <si>
    <t>โครงการบริหารจัดการระบบการแพทย์ฉุกเฉิน</t>
  </si>
  <si>
    <t>ของ อบต.</t>
  </si>
  <si>
    <t>(200,000+162,000)</t>
  </si>
  <si>
    <t>โครงการป้องกันและลดอุบัติเหตุทางถนนในช่วง</t>
  </si>
  <si>
    <t>เทศกาลสำคัญ</t>
  </si>
  <si>
    <t>(40,000+10,000)</t>
  </si>
  <si>
    <t>โครงการป้องกันและแก้ไขปัญหายาเสพติด</t>
  </si>
  <si>
    <t xml:space="preserve">    6.2 แผนงานการศึกษา</t>
  </si>
  <si>
    <t>จำนวน  32  โครงการ</t>
  </si>
  <si>
    <t>คิดเป็นร้อยละ 46.88 ของจำนวนโครงการที่ได้รับการอนุมัติงบประมาณ ในปีงบประมาณ พ.ศ. 2564</t>
  </si>
  <si>
    <t>จำนวน  2  โครงการ</t>
  </si>
  <si>
    <t>คิดเป็นร้อยละ 50 ของจำนวนโครงการที่ได้รับการอนุมัติงบประมาณ ในปีงบประมาณ พ.ศ. 2564</t>
  </si>
  <si>
    <t>ค่าใช้จ่ายเกี่ยวกับการเลือกตั้ง</t>
  </si>
  <si>
    <t>โครงการพัฒนาคุณธรรมจริยธรรม</t>
  </si>
  <si>
    <t>โครงการพัฒนาคุณธรรมและจริยธรรมในการป้องกัน</t>
  </si>
  <si>
    <t>การทุจริต</t>
  </si>
  <si>
    <t>โครงการพัฒนาศักยภาพทรัพยากรมนุษย์ของ</t>
  </si>
  <si>
    <t>องค์การบริหารส่วนตำบลดอยหล่อ</t>
  </si>
  <si>
    <t>โครงการบริหารจัดการศูนย์ปฏิบัติการร่วมในการ</t>
  </si>
  <si>
    <t>ช่วยเหลือประชาชนขององค์กรปกครองส่วนท้องถิ่น</t>
  </si>
  <si>
    <t>อำเภอดอยหล่อ จังหวัดเชียงใหม่</t>
  </si>
  <si>
    <t>โครงการรณรงค์งดเหล้าเข้าพรรษา</t>
  </si>
  <si>
    <t>จ้างเหมาสำรวจความพึงพอใจในการรับบริการของ</t>
  </si>
  <si>
    <t>ประชาชนในเขตตำบลดอยหล่อ</t>
  </si>
  <si>
    <t>โครงการจัดงานวันสำคัญของชาติ ศาสนา</t>
  </si>
  <si>
    <t>พระมหากษัตริย์ หรือตามที่รัฐบาลกำหนด</t>
  </si>
  <si>
    <t>โครงการปรับปรุงระบบข้อมูลแผนที่ภาษีในเขต</t>
  </si>
  <si>
    <t xml:space="preserve">        7.2 แผนงานสังคมสงเคราะห์</t>
  </si>
  <si>
    <t>ค่าใช้จ่ายช่วยเหลือประชาชนผู้เดือดร้อนตามอำนาจ</t>
  </si>
  <si>
    <t>หน้าที่ขององค์การบริหารส่วนตำบล</t>
  </si>
  <si>
    <t>(50,000+40,000)</t>
  </si>
  <si>
    <t>(30,000+70,000)</t>
  </si>
  <si>
    <t>จำนวน    3  โครงการ</t>
  </si>
  <si>
    <t>คิดเป็นร้อยละ 30 ของจำนวนโครงการที่ได้รับการอนุมัติงบประมาณ ในปีงบประมาณ พ.ศ. 2564</t>
  </si>
  <si>
    <t>ปีงบประมาณ พ.ศ. 2564</t>
  </si>
  <si>
    <t>ซอย 1 และซอย 2</t>
  </si>
  <si>
    <t>โครงการก่อสร้างถนนคอนกรีตเสริมเหล็ก จำนวน</t>
  </si>
  <si>
    <t>2 สาย หมู่ที่ 1</t>
  </si>
  <si>
    <t>โครงการก่อสร้างถนนคอนกรีตเสริมเหล็ก สายเลียบ</t>
  </si>
  <si>
    <t>ลำเหมืองคำปา หมู่ที่ 2</t>
  </si>
  <si>
    <t>ภายในหมู่บ้าน หมู่ที่ 25</t>
  </si>
  <si>
    <t>โครงการปรับปรุงระบบประปาหมู่บ้าน จัดซื้อท่อพีวีซี</t>
  </si>
  <si>
    <t>และอุปกรณ์ต่อเชื่อม หมู่ที่ 10</t>
  </si>
  <si>
    <t>และอุปกรณ์ต่อเชื่อม หมู่ที่ 20</t>
  </si>
  <si>
    <t>หมู่บ้าน หมู่ที่ 15</t>
  </si>
  <si>
    <t>หมู่บ้าน หมู่ที่ 17</t>
  </si>
  <si>
    <t>ภายในหมู่บ้าน หมู่ที่ 5</t>
  </si>
  <si>
    <t>โครงการปรับปรุงผิวจราจรด้วยแอสฟัลท์</t>
  </si>
  <si>
    <t>โครงการปรับปรุงผิวจราจรด้วยแอสฟัลท์ หมู่ที่ 9</t>
  </si>
  <si>
    <t>หมู่บ้าน หมู่ที่ 8 (สายเลียบลำเหมือง)</t>
  </si>
  <si>
    <t>หมู่บ้าน หมู่ที่ 24 (ซอย 1)</t>
  </si>
  <si>
    <t>โครงการปรับปรุงผิวจราจรด้วยแอสฟัลท์ หมู่ที่ 14</t>
  </si>
  <si>
    <t>โครงการปรับปรุงผิวจราจรด้วยแอสฟัลท์ หมู่ที่ 16</t>
  </si>
  <si>
    <t>โครงการปรับปรุงผิวจราจรด้วยแอสฟัลท์ หมู่ที่ 19</t>
  </si>
  <si>
    <t>โครงการก่อสร้างถนนแอสฟัลท์คอนกรีตภายใน</t>
  </si>
  <si>
    <t>หมู่บ้าน หมู่ที่ 18</t>
  </si>
  <si>
    <t>หมู่บ้าน หมู่ที่ 26</t>
  </si>
  <si>
    <t>โครงการปรับปรุงผิวจราจรด้วยแอสฟัลท์ หมู่ที่ 4</t>
  </si>
  <si>
    <t>โครงการปรับปรุงผิวจราจรด้วยแอสฟัลท์ หมู่ที่ 6</t>
  </si>
  <si>
    <t>หมู่ที่ 12</t>
  </si>
  <si>
    <t xml:space="preserve">โครงการปรับปรุงระบบส่งน้ำเพื่อการเกษตร </t>
  </si>
  <si>
    <t>สูบน้ำด้วยไฟฟ้า บ้านโทกเสือ หมู่ที่ 21</t>
  </si>
  <si>
    <t>โครงการปรับปรุงระบบส่งน้ำเพื่อการเกษตร จัดซื้อ</t>
  </si>
  <si>
    <t>ท่อพีวีซีและอุปกรณ์ต่อเชื่อม หมู่ที่ 21</t>
  </si>
  <si>
    <t>จำนวน  10 โครงการ</t>
  </si>
  <si>
    <t>จำนวน  1  โครงการ</t>
  </si>
  <si>
    <t>คิดเป็นร้อยละ 10 ของจำนวนโครงการที่ได้รับการอนุมัติงบประมาณ ในปีงบประมาณ พ.ศ. 2564</t>
  </si>
  <si>
    <t>จำนวน  65  โครงการ</t>
  </si>
  <si>
    <t>จำนวน  25  โครงการ</t>
  </si>
  <si>
    <t>คิดเป็นร้อยละ 38.46 ของจำนวนโครงการที่ได้รับการอนุมัติงบประมาณ ในปีงบประมาณ พ.ศ. 2564</t>
  </si>
  <si>
    <t>รวมทั้งสิ้น 157 โครงการ</t>
  </si>
  <si>
    <t>จำนวน  157  โครงการ</t>
  </si>
  <si>
    <t>จำนวน  61  โครงการ</t>
  </si>
  <si>
    <t>คิดเป็นร้อยละ 38.85 ของจำนวนโครงการที่ได้รับการอนุมัติงบประมาณ ในปีงบประมาณ พ.ศ. 2564</t>
  </si>
  <si>
    <r>
      <t xml:space="preserve">       </t>
    </r>
    <r>
      <rPr>
        <sz val="16"/>
        <rFont val="TH SarabunPSK"/>
        <family val="2"/>
      </rPr>
      <t>โครงการที่มีการดำเนินการและเบิกจ่ายงบประมาณแล้ว จำนวน 61 โครงการ เป็นเงินจำนวน 40,985,188.14 บาท</t>
    </r>
  </si>
  <si>
    <t>และจำนวนโครงการที่ได้ปฏิบัติ ในปีงบประมาณ พ.ศ.2564</t>
  </si>
  <si>
    <t>4. การอนุรักษ์ ฟื้นฟูและสืบสาน ศิลปวัฒนธรรม จารีตประเพณี และภูมิปัญญา</t>
  </si>
  <si>
    <t>ท้องถิ่น</t>
  </si>
  <si>
    <t>6. การป้องกันและบรรเทาสาธารณภัย และการรักษาความเป็นระเบียบ</t>
  </si>
  <si>
    <t>เรียบร้อยในชุมชน</t>
  </si>
  <si>
    <t>ยุทธศาสตร์ที่ 2 การพัฒนาเศรษฐกิจตามแนวทางปรัชญาเศรษฐกิจพอเพียง</t>
  </si>
  <si>
    <t>ยุทธศาสตร์ที่ 3 การบริหารจัดการทรัพยากรธรรมชาติและสิ่งแวดล้อม</t>
  </si>
  <si>
    <t>ยุทธศาสตร์ที่ 4 การอนุรักษ์ ฟื้นฟูและสืบสาน ศิลปวัฒนธรรม จารีตประเพณี และภูมิปัญญาท้องถิ่น</t>
  </si>
  <si>
    <t>ยุทธศาสตร์ที่ 5 การพัฒนาคุณภาพชีวิตของประชาชน</t>
  </si>
  <si>
    <t>ยุทธศาสตร์ที่ 6 การป้องกันและบรรเทาสาธารณภัย และการรักษาความเป็นระเบียบเรียบร้อย</t>
  </si>
  <si>
    <t xml:space="preserve">                   ในชุมชน</t>
  </si>
  <si>
    <t xml:space="preserve">3. จำนวนโครงการที่บรรจุในข้อบัญญัติงบประมาณ บัญชีโอนเงินงบประมาณ และจ่ายเงินสะสม ประจำปีงบประมาณ </t>
  </si>
  <si>
    <t>พ.ศ.2564  จำนวน 157 โครงการ  งบประมาณ 59,439,367.00 บาท สามารถจำแนกตามยุทธศาสตร์ ได้ดังนี้</t>
  </si>
  <si>
    <t xml:space="preserve">     - มีจำนวนโครงการทั้งหมดตามแผนพัฒนาฯ จำนวน 781 โครงการ งบประมาณ 477,971,921.00 บาท</t>
  </si>
  <si>
    <t xml:space="preserve">     - มีโครงการที่อนุมัติ จำนวน 157 โครงการ คิดเป็นร้อยละ 20.10 ของจำนวนโครงการทั้งหมดตามแผนพัฒนาฯ</t>
  </si>
  <si>
    <t xml:space="preserve">     - มีโครงการที่ดำเนินการและเบิกจ่ายงบประมาณ จำนวน 61 โครงการ คิดเป็นร้อยละ 7.81 ของจำนวนโครงการทั้งหมดตาม</t>
  </si>
  <si>
    <t xml:space="preserve">ประจำปีงบประมาณ พ.ศ. 2564 มีจำนวนทั้งสิ้น 781 โครงการ  มีจำนวนโครงการที่ได้ปฏิบัติ จำนวน 61 โครงการ </t>
  </si>
  <si>
    <t>คิดเป็นร้อยละ 7.81 ของจำนวนโครงการที่ปรากฏอยู่ในแผนฯ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</si>
</sst>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.5"/>
      <color theme="1"/>
      <name val="TH SarabunPSK"/>
      <family val="2"/>
    </font>
    <font>
      <sz val="14.5"/>
      <color theme="1"/>
      <name val="TH SarabunPSK"/>
      <family val="2"/>
    </font>
    <font>
      <sz val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87" fontId="2" fillId="0" borderId="0" xfId="1" applyFont="1"/>
    <xf numFmtId="0" fontId="2" fillId="0" borderId="0" xfId="0" applyFont="1" applyAlignment="1">
      <alignment horizontal="center"/>
    </xf>
    <xf numFmtId="187" fontId="5" fillId="0" borderId="8" xfId="1" applyFont="1" applyBorder="1" applyAlignment="1">
      <alignment horizontal="right"/>
    </xf>
    <xf numFmtId="187" fontId="5" fillId="0" borderId="3" xfId="1" applyFont="1" applyBorder="1" applyAlignment="1">
      <alignment horizontal="right"/>
    </xf>
    <xf numFmtId="187" fontId="5" fillId="0" borderId="2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3" fillId="0" borderId="0" xfId="1" applyFont="1"/>
    <xf numFmtId="188" fontId="3" fillId="0" borderId="0" xfId="1" applyNumberFormat="1" applyFont="1"/>
    <xf numFmtId="188" fontId="2" fillId="0" borderId="0" xfId="1" applyNumberFormat="1" applyFont="1"/>
    <xf numFmtId="0" fontId="3" fillId="2" borderId="1" xfId="0" applyFont="1" applyFill="1" applyBorder="1" applyAlignment="1">
      <alignment horizontal="center"/>
    </xf>
    <xf numFmtId="187" fontId="2" fillId="0" borderId="3" xfId="1" applyNumberFormat="1" applyFont="1" applyBorder="1"/>
    <xf numFmtId="187" fontId="2" fillId="0" borderId="1" xfId="1" applyNumberFormat="1" applyFont="1" applyBorder="1"/>
    <xf numFmtId="187" fontId="3" fillId="2" borderId="1" xfId="1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7" fontId="7" fillId="0" borderId="8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187" fontId="4" fillId="2" borderId="1" xfId="1" applyNumberFormat="1" applyFont="1" applyFill="1" applyBorder="1"/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187" fontId="5" fillId="0" borderId="8" xfId="1" applyFont="1" applyBorder="1"/>
    <xf numFmtId="187" fontId="5" fillId="0" borderId="3" xfId="1" applyFont="1" applyBorder="1"/>
    <xf numFmtId="0" fontId="5" fillId="0" borderId="2" xfId="0" applyFont="1" applyBorder="1" applyAlignment="1">
      <alignment horizontal="center" vertical="top"/>
    </xf>
    <xf numFmtId="187" fontId="5" fillId="0" borderId="2" xfId="1" applyFont="1" applyBorder="1"/>
    <xf numFmtId="187" fontId="5" fillId="0" borderId="10" xfId="1" applyFont="1" applyBorder="1"/>
    <xf numFmtId="187" fontId="5" fillId="0" borderId="14" xfId="1" applyFont="1" applyBorder="1"/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87" fontId="5" fillId="0" borderId="14" xfId="1" applyFont="1" applyBorder="1" applyAlignment="1">
      <alignment horizontal="left" vertical="top"/>
    </xf>
    <xf numFmtId="187" fontId="5" fillId="0" borderId="14" xfId="1" applyFont="1" applyBorder="1" applyAlignment="1">
      <alignment horizontal="center"/>
    </xf>
    <xf numFmtId="43" fontId="5" fillId="0" borderId="0" xfId="0" applyNumberFormat="1" applyFont="1"/>
    <xf numFmtId="0" fontId="4" fillId="2" borderId="8" xfId="0" applyFont="1" applyFill="1" applyBorder="1" applyAlignment="1">
      <alignment horizontal="center" vertical="center"/>
    </xf>
    <xf numFmtId="187" fontId="5" fillId="0" borderId="5" xfId="1" applyFont="1" applyBorder="1"/>
    <xf numFmtId="187" fontId="5" fillId="0" borderId="5" xfId="1" applyFont="1" applyBorder="1" applyAlignment="1">
      <alignment horizontal="left" vertical="top"/>
    </xf>
    <xf numFmtId="187" fontId="4" fillId="2" borderId="2" xfId="1" applyFont="1" applyFill="1" applyBorder="1" applyAlignment="1">
      <alignment horizontal="center" vertical="center"/>
    </xf>
    <xf numFmtId="187" fontId="9" fillId="2" borderId="8" xfId="1" applyFont="1" applyFill="1" applyBorder="1" applyAlignment="1">
      <alignment horizontal="center" vertical="center"/>
    </xf>
    <xf numFmtId="187" fontId="4" fillId="2" borderId="8" xfId="1" applyFont="1" applyFill="1" applyBorder="1" applyAlignment="1">
      <alignment horizontal="center" vertical="center"/>
    </xf>
    <xf numFmtId="187" fontId="3" fillId="2" borderId="8" xfId="1" applyFont="1" applyFill="1" applyBorder="1" applyAlignment="1">
      <alignment horizontal="center" vertical="center"/>
    </xf>
    <xf numFmtId="187" fontId="11" fillId="2" borderId="8" xfId="1" applyFont="1" applyFill="1" applyBorder="1" applyAlignment="1">
      <alignment horizontal="center" vertical="center"/>
    </xf>
    <xf numFmtId="187" fontId="4" fillId="2" borderId="3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7" fontId="5" fillId="0" borderId="6" xfId="1" applyFont="1" applyBorder="1"/>
    <xf numFmtId="187" fontId="5" fillId="0" borderId="9" xfId="1" applyFont="1" applyBorder="1"/>
    <xf numFmtId="49" fontId="5" fillId="0" borderId="3" xfId="0" applyNumberFormat="1" applyFont="1" applyBorder="1" applyAlignment="1">
      <alignment vertical="center"/>
    </xf>
    <xf numFmtId="187" fontId="5" fillId="0" borderId="3" xfId="1" applyFont="1" applyBorder="1" applyAlignment="1">
      <alignment horizontal="center"/>
    </xf>
    <xf numFmtId="187" fontId="5" fillId="0" borderId="7" xfId="1" applyFont="1" applyBorder="1"/>
    <xf numFmtId="187" fontId="5" fillId="0" borderId="2" xfId="1" applyFont="1" applyBorder="1" applyAlignment="1">
      <alignment horizontal="left" vertical="center"/>
    </xf>
    <xf numFmtId="187" fontId="5" fillId="0" borderId="6" xfId="1" applyFont="1" applyBorder="1" applyAlignment="1">
      <alignment horizontal="left" vertical="center"/>
    </xf>
    <xf numFmtId="187" fontId="4" fillId="2" borderId="3" xfId="1" applyFont="1" applyFill="1" applyBorder="1"/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87" fontId="5" fillId="0" borderId="8" xfId="1" applyFont="1" applyBorder="1" applyAlignment="1">
      <alignment vertical="center"/>
    </xf>
    <xf numFmtId="187" fontId="5" fillId="0" borderId="8" xfId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187" fontId="5" fillId="0" borderId="0" xfId="1" applyFont="1"/>
    <xf numFmtId="187" fontId="5" fillId="0" borderId="8" xfId="1" applyFont="1" applyBorder="1" applyAlignment="1">
      <alignment horizontal="left" vertical="center"/>
    </xf>
    <xf numFmtId="187" fontId="3" fillId="2" borderId="3" xfId="1" applyFont="1" applyFill="1" applyBorder="1" applyAlignment="1">
      <alignment horizontal="center" vertical="center"/>
    </xf>
    <xf numFmtId="49" fontId="5" fillId="0" borderId="8" xfId="1" applyNumberFormat="1" applyFont="1" applyBorder="1" applyAlignment="1">
      <alignment horizontal="right" vertical="center"/>
    </xf>
    <xf numFmtId="187" fontId="5" fillId="0" borderId="2" xfId="1" applyFont="1" applyBorder="1" applyAlignment="1">
      <alignment vertical="center"/>
    </xf>
    <xf numFmtId="187" fontId="7" fillId="0" borderId="3" xfId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right" vertical="center"/>
    </xf>
    <xf numFmtId="187" fontId="5" fillId="0" borderId="3" xfId="1" applyFont="1" applyBorder="1" applyAlignment="1">
      <alignment vertical="center"/>
    </xf>
    <xf numFmtId="187" fontId="5" fillId="0" borderId="6" xfId="1" applyFont="1" applyBorder="1" applyAlignment="1">
      <alignment horizontal="right" vertical="center"/>
    </xf>
    <xf numFmtId="187" fontId="5" fillId="0" borderId="2" xfId="1" applyFont="1" applyBorder="1" applyAlignment="1">
      <alignment horizontal="right" vertical="center"/>
    </xf>
    <xf numFmtId="187" fontId="4" fillId="2" borderId="1" xfId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7" fontId="5" fillId="0" borderId="6" xfId="1" applyFont="1" applyBorder="1" applyAlignment="1">
      <alignment vertical="center"/>
    </xf>
    <xf numFmtId="187" fontId="5" fillId="0" borderId="3" xfId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187" fontId="4" fillId="2" borderId="1" xfId="1" applyFont="1" applyFill="1" applyBorder="1" applyAlignment="1">
      <alignment horizontal="right" vertical="center"/>
    </xf>
    <xf numFmtId="187" fontId="4" fillId="2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87" fontId="2" fillId="0" borderId="2" xfId="1" applyNumberFormat="1" applyFont="1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7" fontId="2" fillId="0" borderId="0" xfId="1" applyFont="1" applyAlignment="1">
      <alignment vertical="center"/>
    </xf>
    <xf numFmtId="187" fontId="5" fillId="0" borderId="3" xfId="1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87" fontId="2" fillId="0" borderId="0" xfId="0" applyNumberFormat="1" applyFont="1"/>
    <xf numFmtId="187" fontId="3" fillId="2" borderId="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87" fontId="4" fillId="2" borderId="1" xfId="1" applyFont="1" applyFill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187" fontId="9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187" fontId="5" fillId="0" borderId="3" xfId="1" applyFont="1" applyBorder="1" applyAlignment="1">
      <alignment horizontal="left" vertical="center"/>
    </xf>
    <xf numFmtId="187" fontId="5" fillId="0" borderId="10" xfId="1" applyFont="1" applyBorder="1" applyAlignment="1">
      <alignment vertical="center"/>
    </xf>
    <xf numFmtId="187" fontId="5" fillId="0" borderId="11" xfId="1" applyFont="1" applyBorder="1" applyAlignment="1">
      <alignment vertical="center"/>
    </xf>
    <xf numFmtId="187" fontId="5" fillId="0" borderId="14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7" fontId="4" fillId="0" borderId="0" xfId="1" applyFont="1" applyFill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87" fontId="2" fillId="0" borderId="0" xfId="1" applyFont="1" applyFill="1"/>
    <xf numFmtId="0" fontId="5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Border="1"/>
    <xf numFmtId="2" fontId="5" fillId="0" borderId="6" xfId="1" applyNumberFormat="1" applyFont="1" applyBorder="1"/>
    <xf numFmtId="2" fontId="5" fillId="0" borderId="2" xfId="1" applyNumberFormat="1" applyFont="1" applyBorder="1" applyAlignment="1">
      <alignment horizontal="right" vertical="center"/>
    </xf>
    <xf numFmtId="187" fontId="5" fillId="0" borderId="9" xfId="1" applyFont="1" applyBorder="1" applyAlignment="1">
      <alignment horizontal="right" vertical="center"/>
    </xf>
    <xf numFmtId="2" fontId="5" fillId="0" borderId="2" xfId="1" applyNumberFormat="1" applyFont="1" applyBorder="1" applyAlignment="1">
      <alignment vertical="center"/>
    </xf>
    <xf numFmtId="2" fontId="5" fillId="0" borderId="8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right"/>
    </xf>
    <xf numFmtId="2" fontId="5" fillId="0" borderId="6" xfId="1" applyNumberFormat="1" applyFont="1" applyBorder="1" applyAlignment="1">
      <alignment horizontal="right"/>
    </xf>
    <xf numFmtId="2" fontId="5" fillId="0" borderId="7" xfId="1" applyNumberFormat="1" applyFont="1" applyBorder="1"/>
    <xf numFmtId="2" fontId="5" fillId="0" borderId="9" xfId="1" applyNumberFormat="1" applyFont="1" applyBorder="1" applyAlignment="1">
      <alignment horizontal="right"/>
    </xf>
    <xf numFmtId="2" fontId="5" fillId="0" borderId="7" xfId="1" applyNumberFormat="1" applyFont="1" applyBorder="1" applyAlignment="1">
      <alignment horizontal="right"/>
    </xf>
    <xf numFmtId="2" fontId="7" fillId="0" borderId="3" xfId="1" applyNumberFormat="1" applyFont="1" applyBorder="1" applyAlignment="1">
      <alignment horizontal="right"/>
    </xf>
    <xf numFmtId="2" fontId="5" fillId="0" borderId="3" xfId="1" applyNumberFormat="1" applyFont="1" applyBorder="1"/>
    <xf numFmtId="2" fontId="5" fillId="0" borderId="6" xfId="1" applyNumberFormat="1" applyFont="1" applyBorder="1" applyAlignment="1">
      <alignment horizontal="right" vertical="center"/>
    </xf>
    <xf numFmtId="2" fontId="5" fillId="0" borderId="9" xfId="1" applyNumberFormat="1" applyFont="1" applyBorder="1" applyAlignment="1">
      <alignment horizontal="right" vertical="center"/>
    </xf>
    <xf numFmtId="2" fontId="5" fillId="0" borderId="7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5" fillId="0" borderId="14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3" fontId="5" fillId="0" borderId="0" xfId="0" applyNumberFormat="1" applyFont="1" applyFill="1" applyAlignment="1">
      <alignment vertical="center"/>
    </xf>
    <xf numFmtId="187" fontId="5" fillId="0" borderId="11" xfId="1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87" fontId="4" fillId="0" borderId="0" xfId="1" applyFont="1" applyFill="1" applyBorder="1" applyAlignment="1">
      <alignment horizontal="right" vertical="center"/>
    </xf>
    <xf numFmtId="4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3" fillId="0" borderId="0" xfId="1" applyFont="1" applyAlignment="1">
      <alignment vertical="center"/>
    </xf>
    <xf numFmtId="17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187" fontId="5" fillId="0" borderId="11" xfId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187" fontId="6" fillId="2" borderId="1" xfId="1" applyFont="1" applyFill="1" applyBorder="1" applyAlignment="1">
      <alignment vertical="center"/>
    </xf>
    <xf numFmtId="2" fontId="5" fillId="0" borderId="3" xfId="1" applyNumberFormat="1" applyFont="1" applyBorder="1" applyAlignment="1">
      <alignment horizontal="right"/>
    </xf>
    <xf numFmtId="187" fontId="5" fillId="0" borderId="9" xfId="1" applyFont="1" applyBorder="1" applyAlignment="1">
      <alignment horizontal="right"/>
    </xf>
    <xf numFmtId="187" fontId="5" fillId="0" borderId="14" xfId="1" applyFont="1" applyBorder="1" applyAlignment="1">
      <alignment horizontal="right"/>
    </xf>
    <xf numFmtId="187" fontId="4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7" fontId="2" fillId="0" borderId="0" xfId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87" fontId="6" fillId="2" borderId="3" xfId="1" applyFont="1" applyFill="1" applyBorder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187" fontId="5" fillId="0" borderId="7" xfId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187" fontId="5" fillId="0" borderId="6" xfId="1" applyFont="1" applyBorder="1" applyAlignment="1">
      <alignment horizontal="right"/>
    </xf>
    <xf numFmtId="187" fontId="5" fillId="0" borderId="7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7" fontId="5" fillId="0" borderId="9" xfId="1" applyFont="1" applyBorder="1" applyAlignment="1">
      <alignment vertical="center"/>
    </xf>
    <xf numFmtId="2" fontId="5" fillId="0" borderId="6" xfId="1" applyNumberFormat="1" applyFont="1" applyBorder="1" applyAlignment="1">
      <alignment vertical="center"/>
    </xf>
    <xf numFmtId="2" fontId="5" fillId="0" borderId="9" xfId="1" applyNumberFormat="1" applyFont="1" applyBorder="1" applyAlignment="1">
      <alignment vertical="center"/>
    </xf>
    <xf numFmtId="187" fontId="5" fillId="0" borderId="5" xfId="1" applyFont="1" applyBorder="1" applyAlignment="1">
      <alignment horizontal="left" vertical="center"/>
    </xf>
    <xf numFmtId="187" fontId="5" fillId="0" borderId="14" xfId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5" fillId="0" borderId="14" xfId="1" applyNumberFormat="1" applyFont="1" applyBorder="1" applyAlignment="1">
      <alignment vertical="center"/>
    </xf>
    <xf numFmtId="187" fontId="19" fillId="0" borderId="2" xfId="1" applyFont="1" applyBorder="1" applyAlignment="1">
      <alignment vertical="center"/>
    </xf>
    <xf numFmtId="2" fontId="5" fillId="0" borderId="8" xfId="1" applyNumberFormat="1" applyFont="1" applyBorder="1" applyAlignment="1">
      <alignment vertical="center"/>
    </xf>
    <xf numFmtId="2" fontId="5" fillId="0" borderId="3" xfId="1" applyNumberFormat="1" applyFont="1" applyBorder="1" applyAlignment="1">
      <alignment vertical="center"/>
    </xf>
    <xf numFmtId="2" fontId="5" fillId="0" borderId="10" xfId="1" applyNumberFormat="1" applyFont="1" applyBorder="1" applyAlignment="1">
      <alignment vertical="center"/>
    </xf>
    <xf numFmtId="187" fontId="16" fillId="0" borderId="0" xfId="1" applyFont="1"/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87" fontId="3" fillId="2" borderId="2" xfId="1" applyFont="1" applyFill="1" applyBorder="1" applyAlignment="1">
      <alignment horizontal="center" vertical="center"/>
    </xf>
    <xf numFmtId="187" fontId="3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8" fontId="4" fillId="2" borderId="2" xfId="1" applyNumberFormat="1" applyFont="1" applyFill="1" applyBorder="1" applyAlignment="1">
      <alignment horizontal="center" vertical="center"/>
    </xf>
    <xf numFmtId="188" fontId="4" fillId="2" borderId="3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8" fontId="2" fillId="0" borderId="0" xfId="0" applyNumberFormat="1" applyFont="1"/>
    <xf numFmtId="188" fontId="3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topLeftCell="A7" zoomScale="115" zoomScaleNormal="115" workbookViewId="0">
      <selection activeCell="H23" sqref="H23"/>
    </sheetView>
  </sheetViews>
  <sheetFormatPr defaultColWidth="9.125" defaultRowHeight="24" x14ac:dyDescent="0.55000000000000004"/>
  <cols>
    <col min="1" max="1" width="32.125" style="1" customWidth="1"/>
    <col min="2" max="2" width="6" style="1" customWidth="1"/>
    <col min="3" max="3" width="14.125" style="1" customWidth="1"/>
    <col min="4" max="4" width="6" style="14" customWidth="1"/>
    <col min="5" max="5" width="13.5" style="23" customWidth="1"/>
    <col min="6" max="6" width="6" style="14" customWidth="1"/>
    <col min="7" max="7" width="13.25" style="23" customWidth="1"/>
    <col min="8" max="8" width="13.5" style="1" customWidth="1"/>
    <col min="9" max="9" width="9.125" style="1"/>
    <col min="10" max="14" width="10.875" style="1" customWidth="1"/>
    <col min="15" max="15" width="12.125" style="1" bestFit="1" customWidth="1"/>
    <col min="16" max="16" width="12.25" style="1" bestFit="1" customWidth="1"/>
    <col min="17" max="16384" width="9.125" style="1"/>
  </cols>
  <sheetData>
    <row r="1" spans="1:16" s="2" customFormat="1" x14ac:dyDescent="0.55000000000000004">
      <c r="A1" s="2" t="s">
        <v>80</v>
      </c>
      <c r="D1" s="18"/>
      <c r="E1" s="22"/>
      <c r="F1" s="18"/>
      <c r="G1" s="22"/>
    </row>
    <row r="2" spans="1:16" s="2" customFormat="1" ht="7.5" customHeight="1" x14ac:dyDescent="0.55000000000000004">
      <c r="A2" s="36"/>
      <c r="D2" s="18"/>
      <c r="E2" s="22"/>
      <c r="F2" s="18"/>
      <c r="G2" s="22"/>
    </row>
    <row r="3" spans="1:16" s="2" customFormat="1" x14ac:dyDescent="0.55000000000000004">
      <c r="A3" s="40" t="s">
        <v>111</v>
      </c>
      <c r="D3" s="18"/>
      <c r="E3" s="22"/>
      <c r="F3" s="18"/>
      <c r="G3" s="22"/>
    </row>
    <row r="4" spans="1:16" s="2" customFormat="1" ht="17.25" customHeight="1" x14ac:dyDescent="0.55000000000000004">
      <c r="A4" s="252" t="s">
        <v>7</v>
      </c>
      <c r="B4" s="264" t="s">
        <v>18</v>
      </c>
      <c r="C4" s="265"/>
      <c r="D4" s="266" t="s">
        <v>5</v>
      </c>
      <c r="E4" s="267"/>
      <c r="F4" s="266" t="s">
        <v>6</v>
      </c>
      <c r="G4" s="267"/>
    </row>
    <row r="5" spans="1:16" s="2" customFormat="1" ht="17.25" customHeight="1" x14ac:dyDescent="0.55000000000000004">
      <c r="A5" s="261"/>
      <c r="B5" s="276" t="s">
        <v>74</v>
      </c>
      <c r="C5" s="277"/>
      <c r="D5" s="262"/>
      <c r="E5" s="268"/>
      <c r="F5" s="262"/>
      <c r="G5" s="268"/>
    </row>
    <row r="6" spans="1:16" s="2" customFormat="1" ht="17.25" customHeight="1" x14ac:dyDescent="0.55000000000000004">
      <c r="A6" s="261"/>
      <c r="B6" s="270" t="s">
        <v>75</v>
      </c>
      <c r="C6" s="271"/>
      <c r="D6" s="263"/>
      <c r="E6" s="269"/>
      <c r="F6" s="263"/>
      <c r="G6" s="269"/>
    </row>
    <row r="7" spans="1:16" s="2" customFormat="1" ht="17.25" customHeight="1" x14ac:dyDescent="0.55000000000000004">
      <c r="A7" s="262"/>
      <c r="B7" s="112" t="s">
        <v>0</v>
      </c>
      <c r="C7" s="272" t="s">
        <v>1</v>
      </c>
      <c r="D7" s="112" t="s">
        <v>0</v>
      </c>
      <c r="E7" s="274" t="s">
        <v>1</v>
      </c>
      <c r="F7" s="112" t="s">
        <v>0</v>
      </c>
      <c r="G7" s="274" t="s">
        <v>1</v>
      </c>
    </row>
    <row r="8" spans="1:16" s="2" customFormat="1" ht="17.25" customHeight="1" x14ac:dyDescent="0.55000000000000004">
      <c r="A8" s="263"/>
      <c r="B8" s="113" t="s">
        <v>4</v>
      </c>
      <c r="C8" s="273"/>
      <c r="D8" s="113" t="s">
        <v>4</v>
      </c>
      <c r="E8" s="275"/>
      <c r="F8" s="113" t="s">
        <v>4</v>
      </c>
      <c r="G8" s="275"/>
    </row>
    <row r="9" spans="1:16" ht="43.5" customHeight="1" x14ac:dyDescent="0.55000000000000004">
      <c r="A9" s="119" t="s">
        <v>2</v>
      </c>
      <c r="B9" s="116">
        <f>18+20+34+2+347</f>
        <v>421</v>
      </c>
      <c r="C9" s="115">
        <v>348059884</v>
      </c>
      <c r="D9" s="47">
        <v>65</v>
      </c>
      <c r="E9" s="118">
        <v>13112874</v>
      </c>
      <c r="F9" s="47">
        <v>25</v>
      </c>
      <c r="G9" s="118">
        <v>4544828.7699999996</v>
      </c>
      <c r="H9" s="13"/>
      <c r="J9" s="23">
        <v>18784484</v>
      </c>
      <c r="K9" s="23">
        <v>7010000</v>
      </c>
      <c r="L9" s="23">
        <v>11150000</v>
      </c>
      <c r="M9" s="23">
        <v>522700</v>
      </c>
      <c r="N9" s="23">
        <v>2000000</v>
      </c>
      <c r="O9" s="23">
        <v>308592700</v>
      </c>
      <c r="P9" s="309">
        <f>SUM(J9:O9)</f>
        <v>348059884</v>
      </c>
    </row>
    <row r="10" spans="1:16" ht="43.5" customHeight="1" x14ac:dyDescent="0.55000000000000004">
      <c r="A10" s="6" t="s">
        <v>112</v>
      </c>
      <c r="B10" s="116">
        <f>2+22</f>
        <v>24</v>
      </c>
      <c r="C10" s="115">
        <v>60875000</v>
      </c>
      <c r="D10" s="116">
        <v>10</v>
      </c>
      <c r="E10" s="115">
        <v>2022700</v>
      </c>
      <c r="F10" s="116">
        <v>1</v>
      </c>
      <c r="G10" s="115">
        <v>150000</v>
      </c>
      <c r="J10" s="23">
        <v>150000</v>
      </c>
      <c r="K10" s="23">
        <v>280000</v>
      </c>
      <c r="L10" s="23">
        <v>500000</v>
      </c>
      <c r="M10" s="23">
        <v>1890000</v>
      </c>
      <c r="N10" s="23"/>
      <c r="O10" s="23">
        <v>58055000</v>
      </c>
      <c r="P10" s="309">
        <f>SUM(J10:O10)</f>
        <v>60875000</v>
      </c>
    </row>
    <row r="11" spans="1:16" ht="43.5" customHeight="1" x14ac:dyDescent="0.55000000000000004">
      <c r="A11" s="6" t="s">
        <v>113</v>
      </c>
      <c r="B11" s="114">
        <f>1+19</f>
        <v>20</v>
      </c>
      <c r="C11" s="115">
        <v>8113390</v>
      </c>
      <c r="D11" s="116">
        <v>5</v>
      </c>
      <c r="E11" s="115">
        <v>1690000</v>
      </c>
      <c r="F11" s="116">
        <v>3</v>
      </c>
      <c r="G11" s="115">
        <v>1646524</v>
      </c>
      <c r="H11" s="120"/>
      <c r="J11" s="23">
        <v>3795000</v>
      </c>
      <c r="K11" s="23">
        <v>53390</v>
      </c>
      <c r="L11" s="23">
        <v>400000</v>
      </c>
      <c r="M11" s="23"/>
      <c r="N11" s="23"/>
      <c r="O11" s="23">
        <v>3865000</v>
      </c>
      <c r="P11" s="309">
        <f>SUM(J11:O11)</f>
        <v>8113390</v>
      </c>
    </row>
    <row r="12" spans="1:16" ht="43.5" customHeight="1" x14ac:dyDescent="0.55000000000000004">
      <c r="A12" s="6" t="s">
        <v>114</v>
      </c>
      <c r="B12" s="114">
        <f>2+6+52</f>
        <v>60</v>
      </c>
      <c r="C12" s="115">
        <v>2655001</v>
      </c>
      <c r="D12" s="116">
        <v>31</v>
      </c>
      <c r="E12" s="115">
        <v>1821750</v>
      </c>
      <c r="F12" s="116">
        <v>12</v>
      </c>
      <c r="G12" s="115">
        <v>999850</v>
      </c>
      <c r="J12" s="23">
        <v>50000</v>
      </c>
      <c r="K12" s="23">
        <v>370000</v>
      </c>
      <c r="L12" s="23"/>
      <c r="M12" s="23"/>
      <c r="N12" s="23"/>
      <c r="O12" s="23">
        <v>2235001</v>
      </c>
      <c r="P12" s="309">
        <f>SUM(J12:O12)</f>
        <v>2655001</v>
      </c>
    </row>
    <row r="13" spans="1:16" ht="43.5" customHeight="1" x14ac:dyDescent="0.55000000000000004">
      <c r="A13" s="6" t="s">
        <v>115</v>
      </c>
      <c r="B13" s="114">
        <f>8+1+18+176</f>
        <v>203</v>
      </c>
      <c r="C13" s="115">
        <v>48049646</v>
      </c>
      <c r="D13" s="116">
        <v>32</v>
      </c>
      <c r="E13" s="115">
        <v>39113543</v>
      </c>
      <c r="F13" s="116">
        <v>15</v>
      </c>
      <c r="G13" s="115">
        <v>33082360.359999999</v>
      </c>
      <c r="J13" s="23">
        <v>200000</v>
      </c>
      <c r="K13" s="23"/>
      <c r="L13" s="23"/>
      <c r="M13" s="23"/>
      <c r="N13" s="23"/>
      <c r="O13" s="23">
        <v>47849646</v>
      </c>
      <c r="P13" s="309">
        <f>SUM(J13:O13)</f>
        <v>48049646</v>
      </c>
    </row>
    <row r="14" spans="1:16" ht="43.5" customHeight="1" x14ac:dyDescent="0.55000000000000004">
      <c r="A14" s="6" t="s">
        <v>116</v>
      </c>
      <c r="B14" s="114">
        <f>1+20</f>
        <v>21</v>
      </c>
      <c r="C14" s="115">
        <v>5967500</v>
      </c>
      <c r="D14" s="116">
        <v>4</v>
      </c>
      <c r="E14" s="115">
        <v>482000</v>
      </c>
      <c r="F14" s="116">
        <v>2</v>
      </c>
      <c r="G14" s="115">
        <v>390080</v>
      </c>
      <c r="J14" s="23"/>
      <c r="K14" s="23"/>
      <c r="L14" s="23"/>
      <c r="M14" s="23"/>
      <c r="N14" s="23"/>
      <c r="O14" s="23">
        <v>5967500</v>
      </c>
      <c r="P14" s="309">
        <f>SUM(J14:O14)</f>
        <v>5967500</v>
      </c>
    </row>
    <row r="15" spans="1:16" ht="36" customHeight="1" x14ac:dyDescent="0.55000000000000004">
      <c r="A15" s="6" t="s">
        <v>46</v>
      </c>
      <c r="B15" s="114">
        <f>1+1+2+28</f>
        <v>32</v>
      </c>
      <c r="C15" s="115">
        <v>4251500</v>
      </c>
      <c r="D15" s="116">
        <v>10</v>
      </c>
      <c r="E15" s="115">
        <v>1196500</v>
      </c>
      <c r="F15" s="116">
        <v>3</v>
      </c>
      <c r="G15" s="115">
        <v>171545.01</v>
      </c>
      <c r="J15" s="23"/>
      <c r="K15" s="23"/>
      <c r="L15" s="23"/>
      <c r="M15" s="23"/>
      <c r="N15" s="23"/>
      <c r="O15" s="23">
        <v>4251500</v>
      </c>
      <c r="P15" s="309">
        <f>SUM(J15:O15)</f>
        <v>4251500</v>
      </c>
    </row>
    <row r="16" spans="1:16" x14ac:dyDescent="0.55000000000000004">
      <c r="A16" s="4" t="s">
        <v>3</v>
      </c>
      <c r="B16" s="4">
        <f>B9+B10+B11+B12+B13+B14+B15</f>
        <v>781</v>
      </c>
      <c r="C16" s="35">
        <f>C9+C10+C11+C12+C13+C14+C15</f>
        <v>477971921</v>
      </c>
      <c r="D16" s="4">
        <f>D9+D10+D11+D12+D13+D14+D15</f>
        <v>157</v>
      </c>
      <c r="E16" s="35">
        <f>E9+E10+E11+E12+E13+E14+E15</f>
        <v>59439367</v>
      </c>
      <c r="F16" s="4">
        <f>SUM(F9:F15)</f>
        <v>61</v>
      </c>
      <c r="G16" s="35">
        <f>G9+G10+G11+G12+G13+G14+G15</f>
        <v>40985188.139999993</v>
      </c>
      <c r="H16" s="206">
        <f>G9+G10+G11+G12+G13+G14+G15</f>
        <v>40985188.139999993</v>
      </c>
      <c r="J16" s="309">
        <f>SUM(J9:J15)</f>
        <v>22979484</v>
      </c>
      <c r="K16" s="309">
        <f>SUM(K9:K15)</f>
        <v>7713390</v>
      </c>
      <c r="L16" s="309">
        <f>SUM(L9:L15)</f>
        <v>12050000</v>
      </c>
      <c r="M16" s="309">
        <f>SUM(M9:M15)</f>
        <v>2412700</v>
      </c>
      <c r="N16" s="309">
        <f>SUM(N9:N15)</f>
        <v>2000000</v>
      </c>
      <c r="O16" s="309">
        <f>SUM(O9:O15)</f>
        <v>430816347</v>
      </c>
      <c r="P16" s="308">
        <f>SUM(P9:P15)</f>
        <v>477971921</v>
      </c>
    </row>
    <row r="17" spans="1:8" x14ac:dyDescent="0.55000000000000004">
      <c r="A17" s="3"/>
      <c r="B17" s="3"/>
      <c r="C17" s="3"/>
      <c r="H17" s="23">
        <f>502816347+22979484+7713390+12050000+2412700+2000000</f>
        <v>549971921</v>
      </c>
    </row>
    <row r="18" spans="1:8" x14ac:dyDescent="0.55000000000000004">
      <c r="A18" s="260" t="s">
        <v>79</v>
      </c>
      <c r="B18" s="260"/>
      <c r="C18" s="260"/>
      <c r="D18" s="260"/>
      <c r="E18" s="260"/>
      <c r="F18" s="260"/>
      <c r="G18" s="260"/>
    </row>
    <row r="19" spans="1:8" x14ac:dyDescent="0.55000000000000004">
      <c r="A19" s="259" t="s">
        <v>117</v>
      </c>
      <c r="B19" s="259"/>
      <c r="C19" s="259"/>
      <c r="D19" s="259"/>
      <c r="E19" s="259"/>
      <c r="F19" s="259"/>
      <c r="G19" s="259"/>
    </row>
    <row r="20" spans="1:8" x14ac:dyDescent="0.55000000000000004">
      <c r="A20" s="259" t="s">
        <v>427</v>
      </c>
      <c r="B20" s="259"/>
      <c r="C20" s="259"/>
      <c r="D20" s="259"/>
      <c r="E20" s="259"/>
      <c r="F20" s="259"/>
      <c r="G20" s="259"/>
    </row>
    <row r="21" spans="1:8" x14ac:dyDescent="0.55000000000000004">
      <c r="A21" s="259" t="s">
        <v>428</v>
      </c>
      <c r="B21" s="259"/>
      <c r="C21" s="259"/>
      <c r="D21" s="259"/>
      <c r="E21" s="259"/>
      <c r="F21" s="259"/>
      <c r="G21" s="259"/>
    </row>
    <row r="22" spans="1:8" x14ac:dyDescent="0.55000000000000004">
      <c r="A22" s="259" t="s">
        <v>429</v>
      </c>
      <c r="B22" s="259"/>
      <c r="C22" s="259"/>
      <c r="D22" s="259"/>
      <c r="E22" s="259"/>
      <c r="F22" s="259"/>
      <c r="G22" s="259"/>
    </row>
    <row r="23" spans="1:8" x14ac:dyDescent="0.55000000000000004">
      <c r="A23" s="259" t="s">
        <v>47</v>
      </c>
      <c r="B23" s="259"/>
      <c r="C23" s="259"/>
      <c r="D23" s="259"/>
      <c r="E23" s="259"/>
      <c r="F23" s="259"/>
      <c r="G23" s="259"/>
    </row>
    <row r="24" spans="1:8" x14ac:dyDescent="0.55000000000000004">
      <c r="A24" s="259"/>
      <c r="B24" s="259"/>
      <c r="C24" s="259"/>
      <c r="D24" s="259"/>
      <c r="E24" s="259"/>
      <c r="F24" s="259"/>
      <c r="G24" s="259"/>
    </row>
    <row r="25" spans="1:8" x14ac:dyDescent="0.55000000000000004">
      <c r="A25" s="259"/>
      <c r="B25" s="259"/>
      <c r="C25" s="259"/>
      <c r="D25" s="259"/>
      <c r="E25" s="259"/>
      <c r="F25" s="259"/>
      <c r="G25" s="259"/>
    </row>
  </sheetData>
  <mergeCells count="17">
    <mergeCell ref="A4:A8"/>
    <mergeCell ref="B4:C4"/>
    <mergeCell ref="D4:E6"/>
    <mergeCell ref="F4:G6"/>
    <mergeCell ref="B6:C6"/>
    <mergeCell ref="C7:C8"/>
    <mergeCell ref="E7:E8"/>
    <mergeCell ref="G7:G8"/>
    <mergeCell ref="B5:C5"/>
    <mergeCell ref="A24:G24"/>
    <mergeCell ref="A25:G25"/>
    <mergeCell ref="A18:G18"/>
    <mergeCell ref="A19:G19"/>
    <mergeCell ref="A20:G20"/>
    <mergeCell ref="A21:G21"/>
    <mergeCell ref="A22:G22"/>
    <mergeCell ref="A23:G23"/>
  </mergeCells>
  <pageMargins left="0.59055118110236227" right="0.31496062992125984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6"/>
  <sheetViews>
    <sheetView topLeftCell="A34" zoomScale="115" zoomScaleNormal="115" workbookViewId="0">
      <selection activeCell="H42" sqref="H42"/>
    </sheetView>
  </sheetViews>
  <sheetFormatPr defaultColWidth="9.125" defaultRowHeight="24" x14ac:dyDescent="0.55000000000000004"/>
  <cols>
    <col min="1" max="1" width="5.875" style="12" customWidth="1"/>
    <col min="2" max="2" width="35.5" style="30" customWidth="1"/>
    <col min="3" max="3" width="10.25" style="14" customWidth="1"/>
    <col min="4" max="6" width="12.375" style="13" customWidth="1"/>
    <col min="7" max="7" width="11.875" style="1" bestFit="1" customWidth="1"/>
    <col min="8" max="9" width="9.125" style="1"/>
    <col min="10" max="10" width="14.125" style="1" customWidth="1"/>
    <col min="11" max="16384" width="9.125" style="1"/>
  </cols>
  <sheetData>
    <row r="1" spans="1:10" ht="18.75" customHeight="1" x14ac:dyDescent="0.55000000000000004">
      <c r="A1" s="10"/>
      <c r="B1" s="28"/>
      <c r="C1" s="8"/>
      <c r="D1" s="63" t="s">
        <v>1</v>
      </c>
      <c r="E1" s="63" t="s">
        <v>1</v>
      </c>
      <c r="F1" s="63" t="s">
        <v>1</v>
      </c>
    </row>
    <row r="2" spans="1:10" ht="18.75" customHeight="1" x14ac:dyDescent="0.55000000000000004">
      <c r="A2" s="60" t="s">
        <v>8</v>
      </c>
      <c r="B2" s="60" t="s">
        <v>9</v>
      </c>
      <c r="C2" s="60" t="s">
        <v>10</v>
      </c>
      <c r="D2" s="64" t="s">
        <v>11</v>
      </c>
      <c r="E2" s="65" t="s">
        <v>13</v>
      </c>
      <c r="F2" s="65" t="s">
        <v>31</v>
      </c>
    </row>
    <row r="3" spans="1:10" ht="18.75" customHeight="1" x14ac:dyDescent="0.55000000000000004">
      <c r="A3" s="11"/>
      <c r="B3" s="29"/>
      <c r="C3" s="9"/>
      <c r="D3" s="64" t="s">
        <v>12</v>
      </c>
      <c r="E3" s="66"/>
      <c r="F3" s="66"/>
    </row>
    <row r="4" spans="1:10" s="84" customFormat="1" ht="21" customHeight="1" x14ac:dyDescent="0.2">
      <c r="A4" s="287" t="s">
        <v>37</v>
      </c>
      <c r="B4" s="288"/>
      <c r="C4" s="288"/>
      <c r="D4" s="288"/>
      <c r="E4" s="288"/>
      <c r="F4" s="236"/>
    </row>
    <row r="5" spans="1:10" s="84" customFormat="1" ht="21" customHeight="1" x14ac:dyDescent="0.2">
      <c r="A5" s="284" t="s">
        <v>33</v>
      </c>
      <c r="B5" s="285"/>
      <c r="C5" s="285"/>
      <c r="D5" s="285"/>
      <c r="E5" s="285"/>
      <c r="F5" s="237"/>
    </row>
    <row r="6" spans="1:10" s="84" customFormat="1" ht="21" customHeight="1" x14ac:dyDescent="0.2">
      <c r="A6" s="45">
        <v>1</v>
      </c>
      <c r="B6" s="32" t="s">
        <v>351</v>
      </c>
      <c r="C6" s="45" t="s">
        <v>17</v>
      </c>
      <c r="D6" s="89">
        <v>500000</v>
      </c>
      <c r="E6" s="234">
        <v>0</v>
      </c>
      <c r="F6" s="89">
        <f>D6-E6</f>
        <v>500000</v>
      </c>
      <c r="J6" s="192"/>
    </row>
    <row r="7" spans="1:10" s="84" customFormat="1" ht="21" customHeight="1" x14ac:dyDescent="0.2">
      <c r="A7" s="47"/>
      <c r="B7" s="78"/>
      <c r="C7" s="47"/>
      <c r="D7" s="93"/>
      <c r="E7" s="231"/>
      <c r="F7" s="80"/>
      <c r="J7" s="192"/>
    </row>
    <row r="8" spans="1:10" s="84" customFormat="1" ht="21" customHeight="1" x14ac:dyDescent="0.2">
      <c r="A8" s="45">
        <v>2</v>
      </c>
      <c r="B8" s="98" t="s">
        <v>352</v>
      </c>
      <c r="C8" s="45" t="s">
        <v>17</v>
      </c>
      <c r="D8" s="89">
        <v>2000</v>
      </c>
      <c r="E8" s="234">
        <v>0</v>
      </c>
      <c r="F8" s="89">
        <f>D8-E8</f>
        <v>2000</v>
      </c>
      <c r="J8" s="192"/>
    </row>
    <row r="9" spans="1:10" s="84" customFormat="1" ht="21" customHeight="1" x14ac:dyDescent="0.2">
      <c r="A9" s="47"/>
      <c r="B9" s="99"/>
      <c r="C9" s="47"/>
      <c r="D9" s="90"/>
      <c r="E9" s="231"/>
      <c r="F9" s="93"/>
      <c r="J9" s="192"/>
    </row>
    <row r="10" spans="1:10" s="84" customFormat="1" ht="21" customHeight="1" x14ac:dyDescent="0.2">
      <c r="A10" s="45">
        <v>3</v>
      </c>
      <c r="B10" s="98" t="s">
        <v>353</v>
      </c>
      <c r="C10" s="45" t="s">
        <v>17</v>
      </c>
      <c r="D10" s="89">
        <v>10000</v>
      </c>
      <c r="E10" s="188">
        <v>0</v>
      </c>
      <c r="F10" s="95">
        <f>D10-E10</f>
        <v>10000</v>
      </c>
      <c r="J10" s="192"/>
    </row>
    <row r="11" spans="1:10" s="84" customFormat="1" ht="21" customHeight="1" x14ac:dyDescent="0.2">
      <c r="A11" s="46"/>
      <c r="B11" s="82" t="s">
        <v>354</v>
      </c>
      <c r="C11" s="46"/>
      <c r="D11" s="80"/>
      <c r="E11" s="189"/>
      <c r="F11" s="81"/>
      <c r="J11" s="192"/>
    </row>
    <row r="12" spans="1:10" s="84" customFormat="1" ht="21" customHeight="1" x14ac:dyDescent="0.2">
      <c r="A12" s="47"/>
      <c r="B12" s="99"/>
      <c r="C12" s="47"/>
      <c r="D12" s="90"/>
      <c r="E12" s="231"/>
      <c r="F12" s="93"/>
      <c r="J12" s="192"/>
    </row>
    <row r="13" spans="1:10" s="84" customFormat="1" ht="21" customHeight="1" x14ac:dyDescent="0.2">
      <c r="A13" s="45">
        <v>4</v>
      </c>
      <c r="B13" s="98" t="s">
        <v>355</v>
      </c>
      <c r="C13" s="45" t="s">
        <v>17</v>
      </c>
      <c r="D13" s="89">
        <v>200000</v>
      </c>
      <c r="E13" s="234">
        <v>0</v>
      </c>
      <c r="F13" s="95">
        <f>D13-E13</f>
        <v>200000</v>
      </c>
      <c r="J13" s="192"/>
    </row>
    <row r="14" spans="1:10" s="84" customFormat="1" ht="21" customHeight="1" x14ac:dyDescent="0.2">
      <c r="A14" s="46"/>
      <c r="B14" s="82" t="s">
        <v>356</v>
      </c>
      <c r="C14" s="46"/>
      <c r="D14" s="80"/>
      <c r="E14" s="235"/>
      <c r="F14" s="81"/>
      <c r="J14" s="192"/>
    </row>
    <row r="15" spans="1:10" s="84" customFormat="1" ht="21" customHeight="1" x14ac:dyDescent="0.2">
      <c r="A15" s="46"/>
      <c r="B15" s="82"/>
      <c r="C15" s="46"/>
      <c r="D15" s="31"/>
      <c r="E15" s="233"/>
      <c r="F15" s="80"/>
      <c r="J15" s="192"/>
    </row>
    <row r="16" spans="1:10" s="84" customFormat="1" ht="21" customHeight="1" x14ac:dyDescent="0.2">
      <c r="A16" s="45">
        <v>5</v>
      </c>
      <c r="B16" s="98" t="s">
        <v>357</v>
      </c>
      <c r="C16" s="45" t="s">
        <v>17</v>
      </c>
      <c r="D16" s="89">
        <v>90000</v>
      </c>
      <c r="E16" s="100">
        <v>77545.009999999995</v>
      </c>
      <c r="F16" s="95">
        <f>D16-E16</f>
        <v>12454.990000000005</v>
      </c>
      <c r="J16" s="192"/>
    </row>
    <row r="17" spans="1:10" s="84" customFormat="1" ht="21" customHeight="1" x14ac:dyDescent="0.2">
      <c r="A17" s="46"/>
      <c r="B17" s="82" t="s">
        <v>358</v>
      </c>
      <c r="C17" s="46" t="s">
        <v>77</v>
      </c>
      <c r="D17" s="80"/>
      <c r="E17" s="235"/>
      <c r="F17" s="81"/>
      <c r="J17" s="192"/>
    </row>
    <row r="18" spans="1:10" s="84" customFormat="1" ht="21" customHeight="1" x14ac:dyDescent="0.2">
      <c r="A18" s="46"/>
      <c r="B18" s="82" t="s">
        <v>359</v>
      </c>
      <c r="C18" s="38" t="s">
        <v>369</v>
      </c>
      <c r="D18" s="80"/>
      <c r="E18" s="235"/>
      <c r="F18" s="81"/>
      <c r="J18" s="192"/>
    </row>
    <row r="19" spans="1:10" s="84" customFormat="1" ht="21" customHeight="1" x14ac:dyDescent="0.2">
      <c r="A19" s="46"/>
      <c r="B19" s="82"/>
      <c r="C19" s="46"/>
      <c r="D19" s="31"/>
      <c r="E19" s="233"/>
      <c r="F19" s="80"/>
      <c r="J19" s="192"/>
    </row>
    <row r="20" spans="1:10" s="84" customFormat="1" ht="21" customHeight="1" x14ac:dyDescent="0.2">
      <c r="A20" s="45">
        <v>6</v>
      </c>
      <c r="B20" s="98" t="s">
        <v>360</v>
      </c>
      <c r="C20" s="45" t="s">
        <v>17</v>
      </c>
      <c r="D20" s="89">
        <v>2000</v>
      </c>
      <c r="E20" s="234">
        <v>0</v>
      </c>
      <c r="F20" s="95">
        <f>D20-E20</f>
        <v>2000</v>
      </c>
      <c r="J20" s="192"/>
    </row>
    <row r="21" spans="1:10" s="84" customFormat="1" ht="21" customHeight="1" x14ac:dyDescent="0.2">
      <c r="A21" s="46"/>
      <c r="B21" s="82"/>
      <c r="C21" s="46"/>
      <c r="D21" s="80"/>
      <c r="E21" s="235"/>
      <c r="F21" s="81"/>
      <c r="J21" s="192"/>
    </row>
    <row r="22" spans="1:10" s="84" customFormat="1" ht="21" customHeight="1" x14ac:dyDescent="0.2">
      <c r="A22" s="47"/>
      <c r="B22" s="99"/>
      <c r="C22" s="47"/>
      <c r="D22" s="90"/>
      <c r="E22" s="231"/>
      <c r="F22" s="93"/>
      <c r="J22" s="192"/>
    </row>
    <row r="23" spans="1:10" s="84" customFormat="1" ht="21" customHeight="1" x14ac:dyDescent="0.2">
      <c r="A23" s="46">
        <v>7</v>
      </c>
      <c r="B23" s="82" t="s">
        <v>361</v>
      </c>
      <c r="C23" s="46" t="s">
        <v>17</v>
      </c>
      <c r="D23" s="89">
        <v>20000</v>
      </c>
      <c r="E23" s="234">
        <v>0</v>
      </c>
      <c r="F23" s="95">
        <f>D23-E23</f>
        <v>20000</v>
      </c>
      <c r="J23" s="192"/>
    </row>
    <row r="24" spans="1:10" s="84" customFormat="1" ht="21" customHeight="1" x14ac:dyDescent="0.2">
      <c r="A24" s="46"/>
      <c r="B24" s="82" t="s">
        <v>362</v>
      </c>
      <c r="C24" s="46"/>
      <c r="D24" s="80"/>
      <c r="E24" s="235"/>
      <c r="F24" s="81"/>
      <c r="J24" s="192"/>
    </row>
    <row r="25" spans="1:10" s="84" customFormat="1" ht="21" customHeight="1" x14ac:dyDescent="0.2">
      <c r="A25" s="46"/>
      <c r="B25" s="82"/>
      <c r="C25" s="46"/>
      <c r="D25" s="90"/>
      <c r="E25" s="231"/>
      <c r="F25" s="93"/>
      <c r="J25" s="192"/>
    </row>
    <row r="26" spans="1:10" s="84" customFormat="1" ht="21" customHeight="1" x14ac:dyDescent="0.2">
      <c r="A26" s="140">
        <v>8</v>
      </c>
      <c r="B26" s="238" t="s">
        <v>225</v>
      </c>
      <c r="C26" s="179" t="s">
        <v>17</v>
      </c>
      <c r="D26" s="89">
        <v>22500</v>
      </c>
      <c r="E26" s="100">
        <v>15000</v>
      </c>
      <c r="F26" s="95">
        <f>D26-E26</f>
        <v>7500</v>
      </c>
      <c r="J26" s="135"/>
    </row>
    <row r="27" spans="1:10" s="84" customFormat="1" ht="21" customHeight="1" x14ac:dyDescent="0.2">
      <c r="A27" s="144"/>
      <c r="B27" s="141" t="s">
        <v>363</v>
      </c>
      <c r="C27" s="180"/>
      <c r="D27" s="86"/>
      <c r="E27" s="88"/>
      <c r="F27" s="86"/>
      <c r="J27" s="135"/>
    </row>
    <row r="28" spans="1:10" s="84" customFormat="1" ht="21" customHeight="1" x14ac:dyDescent="0.2">
      <c r="A28" s="144"/>
      <c r="B28" s="141" t="s">
        <v>364</v>
      </c>
      <c r="C28" s="194"/>
      <c r="D28" s="86"/>
      <c r="E28" s="88"/>
      <c r="F28" s="86"/>
      <c r="J28" s="135"/>
    </row>
    <row r="29" spans="1:10" s="84" customFormat="1" ht="21" customHeight="1" x14ac:dyDescent="0.2">
      <c r="A29" s="239"/>
      <c r="B29" s="142"/>
      <c r="C29" s="240"/>
      <c r="D29" s="136"/>
      <c r="E29" s="136"/>
      <c r="F29" s="136"/>
      <c r="J29" s="135"/>
    </row>
    <row r="30" spans="1:10" s="84" customFormat="1" ht="21" customHeight="1" x14ac:dyDescent="0.2">
      <c r="A30" s="45">
        <v>9</v>
      </c>
      <c r="B30" s="143" t="s">
        <v>365</v>
      </c>
      <c r="C30" s="179" t="s">
        <v>17</v>
      </c>
      <c r="D30" s="75">
        <v>250000</v>
      </c>
      <c r="E30" s="173">
        <v>0</v>
      </c>
      <c r="F30" s="95">
        <f>D30-E30</f>
        <v>250000</v>
      </c>
      <c r="J30" s="135"/>
    </row>
    <row r="31" spans="1:10" s="84" customFormat="1" ht="21" customHeight="1" x14ac:dyDescent="0.2">
      <c r="A31" s="46"/>
      <c r="B31" s="197" t="s">
        <v>356</v>
      </c>
      <c r="C31" s="193"/>
      <c r="D31" s="86"/>
      <c r="E31" s="81"/>
      <c r="F31" s="176"/>
      <c r="J31" s="135"/>
    </row>
    <row r="32" spans="1:10" s="84" customFormat="1" ht="21" customHeight="1" x14ac:dyDescent="0.2">
      <c r="A32" s="47"/>
      <c r="B32" s="198"/>
      <c r="C32" s="47"/>
      <c r="D32" s="136"/>
      <c r="E32" s="136"/>
      <c r="F32" s="136"/>
      <c r="J32" s="135"/>
    </row>
    <row r="33" spans="1:10" s="84" customFormat="1" ht="21" customHeight="1" x14ac:dyDescent="0.2">
      <c r="A33" s="290" t="s">
        <v>366</v>
      </c>
      <c r="B33" s="291"/>
      <c r="C33" s="291"/>
      <c r="D33" s="291"/>
      <c r="E33" s="291"/>
      <c r="F33" s="236"/>
    </row>
    <row r="34" spans="1:10" s="84" customFormat="1" ht="21" customHeight="1" x14ac:dyDescent="0.2">
      <c r="A34" s="46">
        <v>10</v>
      </c>
      <c r="B34" s="197" t="s">
        <v>367</v>
      </c>
      <c r="C34" s="179" t="s">
        <v>17</v>
      </c>
      <c r="D34" s="86">
        <v>100000</v>
      </c>
      <c r="E34" s="100">
        <v>79000</v>
      </c>
      <c r="F34" s="86">
        <f>D34-E34</f>
        <v>21000</v>
      </c>
      <c r="J34" s="135"/>
    </row>
    <row r="35" spans="1:10" s="84" customFormat="1" ht="21" customHeight="1" x14ac:dyDescent="0.2">
      <c r="A35" s="46"/>
      <c r="B35" s="141" t="s">
        <v>368</v>
      </c>
      <c r="C35" s="46" t="s">
        <v>77</v>
      </c>
      <c r="D35" s="86"/>
      <c r="E35" s="86"/>
      <c r="F35" s="86"/>
      <c r="J35" s="135"/>
    </row>
    <row r="36" spans="1:10" s="84" customFormat="1" ht="21" customHeight="1" x14ac:dyDescent="0.2">
      <c r="A36" s="46"/>
      <c r="B36" s="141"/>
      <c r="C36" s="38" t="s">
        <v>370</v>
      </c>
      <c r="D36" s="86"/>
      <c r="E36" s="86"/>
      <c r="F36" s="86"/>
      <c r="J36" s="135"/>
    </row>
    <row r="37" spans="1:10" s="84" customFormat="1" ht="21" customHeight="1" x14ac:dyDescent="0.2">
      <c r="A37" s="47"/>
      <c r="B37" s="142"/>
      <c r="C37" s="47"/>
      <c r="D37" s="101"/>
      <c r="E37" s="136"/>
      <c r="F37" s="136"/>
      <c r="J37" s="135"/>
    </row>
    <row r="38" spans="1:10" s="84" customFormat="1" ht="21" customHeight="1" x14ac:dyDescent="0.2">
      <c r="A38" s="256" t="s">
        <v>26</v>
      </c>
      <c r="B38" s="281"/>
      <c r="C38" s="282"/>
      <c r="D38" s="217">
        <f>D6+D8+D10+D13+D16+D20+D23+D26+D30+D34</f>
        <v>1196500</v>
      </c>
      <c r="E38" s="217">
        <f>E6+E8+E10+E13+E16+E20+E23+E26+E30+E34</f>
        <v>171545.01</v>
      </c>
      <c r="F38" s="217">
        <f>F6+F8+F10+F13+F16+F20+F23+F26+F30+F34</f>
        <v>1024954.99</v>
      </c>
      <c r="G38" s="97">
        <f>D38-E38</f>
        <v>1024954.99</v>
      </c>
    </row>
    <row r="39" spans="1:10" s="84" customFormat="1" ht="21" customHeight="1" x14ac:dyDescent="0.2">
      <c r="A39" s="303" t="s">
        <v>409</v>
      </c>
      <c r="B39" s="303"/>
      <c r="C39" s="303"/>
      <c r="D39" s="217">
        <f>SUM('4. ยุทธ 1'!D200+'ยุทธ 2'!D41+'ยุทธ 3'!D28+'ยุทธ 4'!D104+'ยุทธ 5'!D110+'ยุทธ 6'!D18+'ยุทธ 7'!D38)</f>
        <v>59439367</v>
      </c>
      <c r="E39" s="217">
        <f>SUM('4. ยุทธ 1'!E200+'ยุทธ 2'!E41+'ยุทธ 3'!E28+'ยุทธ 4'!E104+'ยุทธ 5'!E110+'ยุทธ 6'!E18+'ยุทธ 7'!E38)</f>
        <v>40985188.139999993</v>
      </c>
      <c r="F39" s="217">
        <f>SUM('4. ยุทธ 1'!F200+'ยุทธ 2'!F41+'ยุทธ 3'!F28+'ยุทธ 4'!F104+'ยุทธ 5'!F110+'ยุทธ 6'!F18+'ยุทธ 7'!F38)</f>
        <v>18454178.859999999</v>
      </c>
      <c r="G39" s="97">
        <f>D39-E39</f>
        <v>18454178.860000007</v>
      </c>
    </row>
    <row r="40" spans="1:10" s="3" customFormat="1" ht="15.75" customHeight="1" x14ac:dyDescent="0.55000000000000004">
      <c r="A40" s="83"/>
      <c r="B40" s="84"/>
      <c r="C40" s="20"/>
      <c r="D40" s="85"/>
      <c r="E40" s="85"/>
      <c r="F40" s="85"/>
    </row>
    <row r="41" spans="1:10" x14ac:dyDescent="0.55000000000000004">
      <c r="A41" s="149"/>
      <c r="B41" s="150" t="s">
        <v>62</v>
      </c>
      <c r="C41" s="151"/>
      <c r="D41" s="152"/>
      <c r="E41" s="152"/>
      <c r="F41" s="152"/>
    </row>
    <row r="42" spans="1:10" x14ac:dyDescent="0.55000000000000004">
      <c r="B42" s="30" t="s">
        <v>54</v>
      </c>
      <c r="C42" s="13" t="s">
        <v>72</v>
      </c>
    </row>
    <row r="43" spans="1:10" x14ac:dyDescent="0.55000000000000004">
      <c r="B43" s="30" t="s">
        <v>53</v>
      </c>
      <c r="C43" s="13" t="s">
        <v>371</v>
      </c>
    </row>
    <row r="44" spans="1:10" x14ac:dyDescent="0.55000000000000004">
      <c r="B44" s="37" t="s">
        <v>372</v>
      </c>
      <c r="C44" s="18"/>
      <c r="D44" s="21"/>
      <c r="E44" s="21"/>
    </row>
    <row r="45" spans="1:10" s="3" customFormat="1" ht="16.5" customHeight="1" x14ac:dyDescent="0.55000000000000004">
      <c r="A45" s="83"/>
      <c r="B45" s="84"/>
      <c r="C45" s="20"/>
      <c r="D45" s="85"/>
      <c r="E45" s="85"/>
      <c r="F45" s="85"/>
    </row>
    <row r="46" spans="1:10" s="3" customFormat="1" x14ac:dyDescent="0.55000000000000004">
      <c r="A46" s="196" t="s">
        <v>51</v>
      </c>
      <c r="B46" s="37" t="s">
        <v>373</v>
      </c>
      <c r="C46" s="14"/>
      <c r="D46" s="13"/>
      <c r="E46" s="13"/>
      <c r="F46" s="13"/>
    </row>
    <row r="47" spans="1:10" x14ac:dyDescent="0.55000000000000004">
      <c r="B47" s="30" t="s">
        <v>63</v>
      </c>
      <c r="C47" s="246" t="s">
        <v>410</v>
      </c>
      <c r="D47" s="246"/>
    </row>
    <row r="48" spans="1:10" x14ac:dyDescent="0.55000000000000004">
      <c r="B48" s="30" t="s">
        <v>53</v>
      </c>
      <c r="C48" s="246" t="s">
        <v>411</v>
      </c>
      <c r="D48" s="246"/>
    </row>
    <row r="49" spans="1:6" x14ac:dyDescent="0.55000000000000004">
      <c r="B49" s="37" t="s">
        <v>412</v>
      </c>
      <c r="C49" s="18"/>
      <c r="D49" s="21"/>
      <c r="E49" s="21"/>
    </row>
    <row r="50" spans="1:6" s="3" customFormat="1" ht="23.25" x14ac:dyDescent="0.55000000000000004">
      <c r="A50" s="83"/>
      <c r="B50" s="84"/>
      <c r="C50" s="20"/>
      <c r="D50" s="85"/>
      <c r="E50" s="85"/>
      <c r="F50" s="85"/>
    </row>
    <row r="51" spans="1:6" s="3" customFormat="1" ht="23.25" x14ac:dyDescent="0.55000000000000004">
      <c r="A51" s="83"/>
      <c r="B51" s="84"/>
      <c r="C51" s="20"/>
      <c r="D51" s="85"/>
      <c r="E51" s="85"/>
      <c r="F51" s="85"/>
    </row>
    <row r="52" spans="1:6" s="3" customFormat="1" ht="23.25" x14ac:dyDescent="0.55000000000000004">
      <c r="A52" s="83"/>
      <c r="B52" s="84"/>
      <c r="C52" s="20"/>
      <c r="D52" s="85"/>
      <c r="E52" s="85"/>
      <c r="F52" s="85"/>
    </row>
    <row r="53" spans="1:6" s="3" customFormat="1" ht="23.25" x14ac:dyDescent="0.55000000000000004">
      <c r="A53" s="83"/>
      <c r="B53" s="84"/>
      <c r="C53" s="20"/>
      <c r="D53" s="85"/>
      <c r="E53" s="85"/>
      <c r="F53" s="85"/>
    </row>
    <row r="54" spans="1:6" s="3" customFormat="1" ht="23.25" x14ac:dyDescent="0.55000000000000004">
      <c r="A54" s="83"/>
      <c r="B54" s="84"/>
      <c r="C54" s="20"/>
      <c r="D54" s="85"/>
      <c r="E54" s="85"/>
      <c r="F54" s="85"/>
    </row>
    <row r="55" spans="1:6" s="3" customFormat="1" ht="23.25" x14ac:dyDescent="0.55000000000000004">
      <c r="A55" s="83"/>
      <c r="B55" s="84"/>
      <c r="C55" s="20"/>
      <c r="D55" s="85"/>
      <c r="E55" s="85"/>
      <c r="F55" s="85"/>
    </row>
    <row r="56" spans="1:6" s="3" customFormat="1" ht="23.25" x14ac:dyDescent="0.55000000000000004">
      <c r="A56" s="83"/>
      <c r="B56" s="84"/>
      <c r="C56" s="20"/>
      <c r="D56" s="85"/>
      <c r="E56" s="85"/>
      <c r="F56" s="85"/>
    </row>
    <row r="57" spans="1:6" s="3" customFormat="1" ht="23.25" x14ac:dyDescent="0.55000000000000004">
      <c r="A57" s="83"/>
      <c r="B57" s="84"/>
      <c r="C57" s="20"/>
      <c r="D57" s="85"/>
      <c r="E57" s="85"/>
      <c r="F57" s="85"/>
    </row>
    <row r="58" spans="1:6" s="3" customFormat="1" ht="23.25" x14ac:dyDescent="0.55000000000000004">
      <c r="A58" s="83"/>
      <c r="B58" s="84"/>
      <c r="C58" s="20"/>
      <c r="D58" s="85"/>
      <c r="E58" s="85"/>
      <c r="F58" s="85"/>
    </row>
    <row r="59" spans="1:6" s="3" customFormat="1" ht="23.25" x14ac:dyDescent="0.55000000000000004">
      <c r="A59" s="83"/>
      <c r="B59" s="84"/>
      <c r="C59" s="20"/>
      <c r="D59" s="85"/>
      <c r="E59" s="85"/>
      <c r="F59" s="85"/>
    </row>
    <row r="60" spans="1:6" s="3" customFormat="1" ht="23.25" x14ac:dyDescent="0.55000000000000004">
      <c r="A60" s="83"/>
      <c r="B60" s="84"/>
      <c r="C60" s="20"/>
      <c r="D60" s="85"/>
      <c r="E60" s="85"/>
      <c r="F60" s="85"/>
    </row>
    <row r="61" spans="1:6" s="3" customFormat="1" ht="23.25" x14ac:dyDescent="0.55000000000000004">
      <c r="A61" s="83"/>
      <c r="B61" s="84"/>
      <c r="C61" s="20"/>
      <c r="D61" s="85"/>
      <c r="E61" s="85"/>
      <c r="F61" s="85"/>
    </row>
    <row r="62" spans="1:6" s="3" customFormat="1" ht="23.25" x14ac:dyDescent="0.55000000000000004">
      <c r="A62" s="83"/>
      <c r="B62" s="84"/>
      <c r="C62" s="20"/>
      <c r="D62" s="85"/>
      <c r="E62" s="85"/>
      <c r="F62" s="85"/>
    </row>
    <row r="63" spans="1:6" s="3" customFormat="1" ht="23.25" x14ac:dyDescent="0.55000000000000004">
      <c r="A63" s="83"/>
      <c r="B63" s="84"/>
      <c r="C63" s="20"/>
      <c r="D63" s="85"/>
      <c r="E63" s="85"/>
      <c r="F63" s="85"/>
    </row>
    <row r="64" spans="1:6" s="3" customFormat="1" ht="23.25" x14ac:dyDescent="0.55000000000000004">
      <c r="A64" s="83"/>
      <c r="B64" s="84"/>
      <c r="C64" s="20"/>
      <c r="D64" s="85"/>
      <c r="E64" s="85"/>
      <c r="F64" s="85"/>
    </row>
    <row r="65" spans="1:6" s="3" customFormat="1" ht="23.25" x14ac:dyDescent="0.55000000000000004">
      <c r="A65" s="83"/>
      <c r="B65" s="84"/>
      <c r="C65" s="20"/>
      <c r="D65" s="85"/>
      <c r="E65" s="85"/>
      <c r="F65" s="85"/>
    </row>
    <row r="66" spans="1:6" s="3" customFormat="1" ht="23.25" x14ac:dyDescent="0.55000000000000004">
      <c r="A66" s="83"/>
      <c r="B66" s="84"/>
      <c r="C66" s="20"/>
      <c r="D66" s="85"/>
      <c r="E66" s="85"/>
      <c r="F66" s="85"/>
    </row>
  </sheetData>
  <mergeCells count="5">
    <mergeCell ref="A39:C39"/>
    <mergeCell ref="A38:C38"/>
    <mergeCell ref="A4:E4"/>
    <mergeCell ref="A5:E5"/>
    <mergeCell ref="A33:E33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3"/>
  <sheetViews>
    <sheetView topLeftCell="A46" zoomScale="115" zoomScaleNormal="115" workbookViewId="0">
      <selection activeCell="H9" sqref="H9"/>
    </sheetView>
  </sheetViews>
  <sheetFormatPr defaultColWidth="9.125" defaultRowHeight="24" x14ac:dyDescent="0.55000000000000004"/>
  <cols>
    <col min="1" max="1" width="5.875" style="12" customWidth="1"/>
    <col min="2" max="2" width="36.125" style="30" customWidth="1"/>
    <col min="3" max="3" width="9.5" style="14" customWidth="1"/>
    <col min="4" max="6" width="12.625" style="13" customWidth="1"/>
    <col min="7" max="7" width="11" style="1" bestFit="1" customWidth="1"/>
    <col min="8" max="9" width="11.75" style="1" bestFit="1" customWidth="1"/>
    <col min="10" max="10" width="9.625" style="1" bestFit="1" customWidth="1"/>
    <col min="11" max="16384" width="9.125" style="1"/>
  </cols>
  <sheetData>
    <row r="1" spans="1:6" ht="21.75" customHeight="1" x14ac:dyDescent="0.55000000000000004">
      <c r="A1" s="304" t="s">
        <v>110</v>
      </c>
      <c r="B1" s="304"/>
      <c r="C1" s="304"/>
      <c r="D1" s="304"/>
      <c r="E1" s="304"/>
      <c r="F1" s="304"/>
    </row>
    <row r="2" spans="1:6" ht="21.75" customHeight="1" x14ac:dyDescent="0.55000000000000004">
      <c r="A2" s="278" t="s">
        <v>81</v>
      </c>
      <c r="B2" s="278"/>
      <c r="C2" s="278"/>
      <c r="D2" s="278"/>
      <c r="E2" s="278"/>
      <c r="F2" s="278"/>
    </row>
    <row r="3" spans="1:6" ht="9" customHeight="1" x14ac:dyDescent="0.55000000000000004">
      <c r="A3" s="104"/>
      <c r="B3" s="104"/>
      <c r="C3" s="104"/>
      <c r="D3" s="104"/>
      <c r="E3" s="104"/>
      <c r="F3" s="104"/>
    </row>
    <row r="4" spans="1:6" ht="16.5" customHeight="1" x14ac:dyDescent="0.55000000000000004">
      <c r="A4" s="10"/>
      <c r="B4" s="28"/>
      <c r="C4" s="8"/>
      <c r="D4" s="63" t="s">
        <v>1</v>
      </c>
      <c r="E4" s="63" t="s">
        <v>1</v>
      </c>
      <c r="F4" s="63" t="s">
        <v>1</v>
      </c>
    </row>
    <row r="5" spans="1:6" ht="16.5" customHeight="1" x14ac:dyDescent="0.55000000000000004">
      <c r="A5" s="60" t="s">
        <v>8</v>
      </c>
      <c r="B5" s="60" t="s">
        <v>48</v>
      </c>
      <c r="C5" s="60" t="s">
        <v>10</v>
      </c>
      <c r="D5" s="64" t="s">
        <v>11</v>
      </c>
      <c r="E5" s="65" t="s">
        <v>13</v>
      </c>
      <c r="F5" s="65" t="s">
        <v>31</v>
      </c>
    </row>
    <row r="6" spans="1:6" ht="16.5" customHeight="1" x14ac:dyDescent="0.55000000000000004">
      <c r="A6" s="128"/>
      <c r="B6" s="129"/>
      <c r="C6" s="130"/>
      <c r="D6" s="131" t="s">
        <v>12</v>
      </c>
      <c r="E6" s="121"/>
      <c r="F6" s="121"/>
    </row>
    <row r="7" spans="1:6" s="3" customFormat="1" ht="22.5" customHeight="1" x14ac:dyDescent="0.55000000000000004">
      <c r="A7" s="287" t="s">
        <v>28</v>
      </c>
      <c r="B7" s="288"/>
      <c r="C7" s="288"/>
      <c r="D7" s="288"/>
      <c r="E7" s="288"/>
      <c r="F7" s="62"/>
    </row>
    <row r="8" spans="1:6" s="3" customFormat="1" ht="20.25" customHeight="1" x14ac:dyDescent="0.55000000000000004">
      <c r="A8" s="284" t="s">
        <v>50</v>
      </c>
      <c r="B8" s="285"/>
      <c r="C8" s="285"/>
      <c r="D8" s="285"/>
      <c r="E8" s="285"/>
      <c r="F8" s="57"/>
    </row>
    <row r="9" spans="1:6" s="84" customFormat="1" ht="20.25" customHeight="1" x14ac:dyDescent="0.2">
      <c r="A9" s="45">
        <v>1</v>
      </c>
      <c r="B9" s="32" t="s">
        <v>38</v>
      </c>
      <c r="C9" s="45" t="s">
        <v>17</v>
      </c>
      <c r="D9" s="95">
        <v>2500</v>
      </c>
      <c r="E9" s="89">
        <v>2500</v>
      </c>
      <c r="F9" s="175">
        <f>D9-E9</f>
        <v>0</v>
      </c>
    </row>
    <row r="10" spans="1:6" s="84" customFormat="1" ht="20.25" customHeight="1" x14ac:dyDescent="0.2">
      <c r="A10" s="47"/>
      <c r="B10" s="78" t="s">
        <v>82</v>
      </c>
      <c r="C10" s="47"/>
      <c r="D10" s="101"/>
      <c r="E10" s="93"/>
      <c r="F10" s="93"/>
    </row>
    <row r="11" spans="1:6" s="84" customFormat="1" ht="20.25" customHeight="1" x14ac:dyDescent="0.2">
      <c r="A11" s="45">
        <v>2</v>
      </c>
      <c r="B11" s="32" t="s">
        <v>83</v>
      </c>
      <c r="C11" s="45" t="s">
        <v>17</v>
      </c>
      <c r="D11" s="95">
        <v>3600</v>
      </c>
      <c r="E11" s="89">
        <v>3600</v>
      </c>
      <c r="F11" s="175">
        <f>D11-E11</f>
        <v>0</v>
      </c>
    </row>
    <row r="12" spans="1:6" s="84" customFormat="1" ht="16.5" customHeight="1" x14ac:dyDescent="0.2">
      <c r="A12" s="47"/>
      <c r="B12" s="78"/>
      <c r="C12" s="47"/>
      <c r="D12" s="101"/>
      <c r="E12" s="93"/>
      <c r="F12" s="93"/>
    </row>
    <row r="13" spans="1:6" s="84" customFormat="1" ht="20.25" customHeight="1" x14ac:dyDescent="0.2">
      <c r="A13" s="45">
        <v>3</v>
      </c>
      <c r="B13" s="32" t="s">
        <v>84</v>
      </c>
      <c r="C13" s="45" t="s">
        <v>17</v>
      </c>
      <c r="D13" s="95">
        <v>2890</v>
      </c>
      <c r="E13" s="89">
        <v>2890</v>
      </c>
      <c r="F13" s="175">
        <f>D13-E13</f>
        <v>0</v>
      </c>
    </row>
    <row r="14" spans="1:6" s="84" customFormat="1" ht="20.25" customHeight="1" x14ac:dyDescent="0.2">
      <c r="A14" s="47"/>
      <c r="B14" s="78" t="s">
        <v>85</v>
      </c>
      <c r="C14" s="47"/>
      <c r="D14" s="101"/>
      <c r="E14" s="93"/>
      <c r="F14" s="93"/>
    </row>
    <row r="15" spans="1:6" s="84" customFormat="1" ht="20.25" customHeight="1" x14ac:dyDescent="0.2">
      <c r="A15" s="45">
        <v>4</v>
      </c>
      <c r="B15" s="32" t="s">
        <v>86</v>
      </c>
      <c r="C15" s="45" t="s">
        <v>17</v>
      </c>
      <c r="D15" s="95">
        <v>5890</v>
      </c>
      <c r="E15" s="89">
        <v>5890</v>
      </c>
      <c r="F15" s="175">
        <f>D15-E15</f>
        <v>0</v>
      </c>
    </row>
    <row r="16" spans="1:6" s="84" customFormat="1" ht="20.25" customHeight="1" x14ac:dyDescent="0.2">
      <c r="A16" s="47"/>
      <c r="B16" s="78" t="s">
        <v>39</v>
      </c>
      <c r="C16" s="47"/>
      <c r="D16" s="101"/>
      <c r="E16" s="93"/>
      <c r="F16" s="93"/>
    </row>
    <row r="17" spans="1:6" s="84" customFormat="1" ht="20.25" customHeight="1" x14ac:dyDescent="0.2">
      <c r="A17" s="45">
        <v>5</v>
      </c>
      <c r="B17" s="32" t="s">
        <v>41</v>
      </c>
      <c r="C17" s="45" t="s">
        <v>17</v>
      </c>
      <c r="D17" s="95">
        <v>34000</v>
      </c>
      <c r="E17" s="89">
        <v>30400</v>
      </c>
      <c r="F17" s="89">
        <f>D17-E17</f>
        <v>3600</v>
      </c>
    </row>
    <row r="18" spans="1:6" s="84" customFormat="1" ht="20.25" customHeight="1" x14ac:dyDescent="0.2">
      <c r="A18" s="47"/>
      <c r="B18" s="78" t="s">
        <v>87</v>
      </c>
      <c r="C18" s="47"/>
      <c r="D18" s="101"/>
      <c r="E18" s="93"/>
      <c r="F18" s="93"/>
    </row>
    <row r="19" spans="1:6" s="84" customFormat="1" ht="20.25" customHeight="1" x14ac:dyDescent="0.2">
      <c r="A19" s="45">
        <v>6</v>
      </c>
      <c r="B19" s="32" t="s">
        <v>88</v>
      </c>
      <c r="C19" s="45" t="s">
        <v>17</v>
      </c>
      <c r="D19" s="95">
        <v>22000</v>
      </c>
      <c r="E19" s="89">
        <v>19900</v>
      </c>
      <c r="F19" s="89">
        <f>D19-E19</f>
        <v>2100</v>
      </c>
    </row>
    <row r="20" spans="1:6" s="84" customFormat="1" ht="20.25" customHeight="1" x14ac:dyDescent="0.2">
      <c r="A20" s="46"/>
      <c r="B20" s="79" t="s">
        <v>40</v>
      </c>
      <c r="C20" s="46"/>
      <c r="D20" s="81"/>
      <c r="E20" s="80"/>
      <c r="F20" s="80"/>
    </row>
    <row r="21" spans="1:6" s="84" customFormat="1" ht="20.25" customHeight="1" x14ac:dyDescent="0.2">
      <c r="A21" s="45">
        <v>7</v>
      </c>
      <c r="B21" s="32" t="s">
        <v>42</v>
      </c>
      <c r="C21" s="45" t="s">
        <v>17</v>
      </c>
      <c r="D21" s="95">
        <v>12900</v>
      </c>
      <c r="E21" s="89">
        <v>11700</v>
      </c>
      <c r="F21" s="89">
        <f>D21-E21</f>
        <v>1200</v>
      </c>
    </row>
    <row r="22" spans="1:6" s="84" customFormat="1" ht="20.25" customHeight="1" x14ac:dyDescent="0.2">
      <c r="A22" s="47"/>
      <c r="B22" s="78" t="s">
        <v>89</v>
      </c>
      <c r="C22" s="47"/>
      <c r="D22" s="101"/>
      <c r="E22" s="93"/>
      <c r="F22" s="93"/>
    </row>
    <row r="23" spans="1:6" s="84" customFormat="1" ht="20.25" customHeight="1" x14ac:dyDescent="0.2">
      <c r="A23" s="45">
        <v>8</v>
      </c>
      <c r="B23" s="32" t="s">
        <v>90</v>
      </c>
      <c r="C23" s="45" t="s">
        <v>17</v>
      </c>
      <c r="D23" s="95">
        <v>7500</v>
      </c>
      <c r="E23" s="89">
        <v>4770</v>
      </c>
      <c r="F23" s="89">
        <f>D23-E23</f>
        <v>2730</v>
      </c>
    </row>
    <row r="24" spans="1:6" s="84" customFormat="1" ht="20.25" customHeight="1" x14ac:dyDescent="0.2">
      <c r="A24" s="47"/>
      <c r="B24" s="78"/>
      <c r="C24" s="47"/>
      <c r="D24" s="101"/>
      <c r="E24" s="93"/>
      <c r="F24" s="93"/>
    </row>
    <row r="25" spans="1:6" s="84" customFormat="1" ht="20.25" customHeight="1" x14ac:dyDescent="0.2">
      <c r="A25" s="45">
        <v>9</v>
      </c>
      <c r="B25" s="32" t="s">
        <v>91</v>
      </c>
      <c r="C25" s="45" t="s">
        <v>17</v>
      </c>
      <c r="D25" s="95">
        <v>3500</v>
      </c>
      <c r="E25" s="89">
        <v>3125</v>
      </c>
      <c r="F25" s="89">
        <f>D25-E25</f>
        <v>375</v>
      </c>
    </row>
    <row r="26" spans="1:6" s="84" customFormat="1" ht="20.25" customHeight="1" x14ac:dyDescent="0.2">
      <c r="A26" s="47"/>
      <c r="B26" s="78" t="s">
        <v>92</v>
      </c>
      <c r="C26" s="47"/>
      <c r="D26" s="101"/>
      <c r="E26" s="93"/>
      <c r="F26" s="93"/>
    </row>
    <row r="27" spans="1:6" s="84" customFormat="1" ht="20.25" customHeight="1" x14ac:dyDescent="0.2">
      <c r="A27" s="45">
        <v>10</v>
      </c>
      <c r="B27" s="32" t="s">
        <v>93</v>
      </c>
      <c r="C27" s="45" t="s">
        <v>17</v>
      </c>
      <c r="D27" s="95">
        <v>8970</v>
      </c>
      <c r="E27" s="89">
        <v>8970</v>
      </c>
      <c r="F27" s="175">
        <f>D27-E27</f>
        <v>0</v>
      </c>
    </row>
    <row r="28" spans="1:6" s="84" customFormat="1" ht="20.25" customHeight="1" x14ac:dyDescent="0.2">
      <c r="A28" s="47"/>
      <c r="B28" s="78" t="s">
        <v>95</v>
      </c>
      <c r="C28" s="47"/>
      <c r="D28" s="101"/>
      <c r="E28" s="93"/>
      <c r="F28" s="93"/>
    </row>
    <row r="29" spans="1:6" s="84" customFormat="1" ht="20.25" customHeight="1" x14ac:dyDescent="0.2">
      <c r="A29" s="45">
        <v>11</v>
      </c>
      <c r="B29" s="32" t="s">
        <v>96</v>
      </c>
      <c r="C29" s="45" t="s">
        <v>17</v>
      </c>
      <c r="D29" s="95">
        <v>16500</v>
      </c>
      <c r="E29" s="89">
        <v>13770</v>
      </c>
      <c r="F29" s="89">
        <f>D29-E29</f>
        <v>2730</v>
      </c>
    </row>
    <row r="30" spans="1:6" s="84" customFormat="1" ht="20.25" customHeight="1" x14ac:dyDescent="0.2">
      <c r="A30" s="47"/>
      <c r="B30" s="78"/>
      <c r="C30" s="47"/>
      <c r="D30" s="101"/>
      <c r="E30" s="93"/>
      <c r="F30" s="93"/>
    </row>
    <row r="31" spans="1:6" s="84" customFormat="1" ht="20.25" customHeight="1" x14ac:dyDescent="0.2">
      <c r="A31" s="45">
        <v>12</v>
      </c>
      <c r="B31" s="32" t="s">
        <v>41</v>
      </c>
      <c r="C31" s="45" t="s">
        <v>17</v>
      </c>
      <c r="D31" s="95">
        <v>34000</v>
      </c>
      <c r="E31" s="89">
        <v>30400</v>
      </c>
      <c r="F31" s="89">
        <f>D31-E31</f>
        <v>3600</v>
      </c>
    </row>
    <row r="32" spans="1:6" s="84" customFormat="1" ht="20.25" customHeight="1" x14ac:dyDescent="0.2">
      <c r="A32" s="47"/>
      <c r="B32" s="78" t="s">
        <v>97</v>
      </c>
      <c r="C32" s="47"/>
      <c r="D32" s="101"/>
      <c r="E32" s="93"/>
      <c r="F32" s="93"/>
    </row>
    <row r="33" spans="1:7" s="84" customFormat="1" ht="21" customHeight="1" x14ac:dyDescent="0.2">
      <c r="A33" s="280" t="s">
        <v>3</v>
      </c>
      <c r="B33" s="281"/>
      <c r="C33" s="282"/>
      <c r="D33" s="106">
        <f>D9+D11+D13+D15+D17+D19+D21+D23+D25+D27+D29+D31</f>
        <v>154250</v>
      </c>
      <c r="E33" s="107">
        <f>E9+E11+E13++E15+E17+E19+E21+E23+E25+E27+E29+E31</f>
        <v>137915</v>
      </c>
      <c r="F33" s="106">
        <f>F9+F11+F13++F15+F17+F19+F21+F23+F25+F27+F29+F31</f>
        <v>16335</v>
      </c>
      <c r="G33" s="97">
        <f>D33-E33</f>
        <v>16335</v>
      </c>
    </row>
    <row r="34" spans="1:7" s="153" customFormat="1" ht="21" customHeight="1" x14ac:dyDescent="0.2">
      <c r="A34" s="204"/>
      <c r="B34" s="204"/>
      <c r="C34" s="204"/>
      <c r="D34" s="205"/>
      <c r="E34" s="205"/>
      <c r="F34" s="205"/>
      <c r="G34" s="202"/>
    </row>
    <row r="35" spans="1:7" s="3" customFormat="1" ht="22.5" customHeight="1" x14ac:dyDescent="0.55000000000000004">
      <c r="A35" s="306" t="s">
        <v>98</v>
      </c>
      <c r="B35" s="307"/>
      <c r="C35" s="307"/>
      <c r="D35" s="307"/>
      <c r="E35" s="307"/>
      <c r="F35" s="203"/>
    </row>
    <row r="36" spans="1:7" s="3" customFormat="1" ht="20.25" customHeight="1" x14ac:dyDescent="0.55000000000000004">
      <c r="A36" s="177">
        <v>13</v>
      </c>
      <c r="B36" s="98" t="s">
        <v>38</v>
      </c>
      <c r="C36" s="43" t="s">
        <v>17</v>
      </c>
      <c r="D36" s="95">
        <v>3750</v>
      </c>
      <c r="E36" s="89">
        <v>3750</v>
      </c>
      <c r="F36" s="175">
        <f>D36-E36</f>
        <v>0</v>
      </c>
    </row>
    <row r="37" spans="1:7" s="3" customFormat="1" ht="20.25" customHeight="1" x14ac:dyDescent="0.55000000000000004">
      <c r="A37" s="168"/>
      <c r="B37" s="99" t="s">
        <v>44</v>
      </c>
      <c r="C37" s="34"/>
      <c r="D37" s="101"/>
      <c r="E37" s="93"/>
      <c r="F37" s="93"/>
    </row>
    <row r="38" spans="1:7" s="3" customFormat="1" ht="20.25" customHeight="1" x14ac:dyDescent="0.55000000000000004">
      <c r="A38" s="177">
        <v>14</v>
      </c>
      <c r="B38" s="98" t="s">
        <v>94</v>
      </c>
      <c r="C38" s="43" t="s">
        <v>17</v>
      </c>
      <c r="D38" s="95">
        <v>16500</v>
      </c>
      <c r="E38" s="89">
        <v>13770</v>
      </c>
      <c r="F38" s="89">
        <f>D38-E38</f>
        <v>2730</v>
      </c>
    </row>
    <row r="39" spans="1:7" s="3" customFormat="1" ht="20.25" customHeight="1" x14ac:dyDescent="0.55000000000000004">
      <c r="A39" s="168"/>
      <c r="B39" s="99"/>
      <c r="C39" s="34"/>
      <c r="D39" s="81"/>
      <c r="E39" s="80"/>
      <c r="F39" s="80"/>
    </row>
    <row r="40" spans="1:7" s="3" customFormat="1" ht="20.25" customHeight="1" x14ac:dyDescent="0.55000000000000004">
      <c r="A40" s="177">
        <v>15</v>
      </c>
      <c r="B40" s="32" t="s">
        <v>42</v>
      </c>
      <c r="C40" s="43" t="s">
        <v>17</v>
      </c>
      <c r="D40" s="95">
        <v>4300</v>
      </c>
      <c r="E40" s="89">
        <v>3900</v>
      </c>
      <c r="F40" s="175">
        <f>D40-E40</f>
        <v>400</v>
      </c>
    </row>
    <row r="41" spans="1:7" s="3" customFormat="1" ht="20.25" customHeight="1" x14ac:dyDescent="0.55000000000000004">
      <c r="A41" s="168"/>
      <c r="B41" s="78" t="s">
        <v>43</v>
      </c>
      <c r="C41" s="34"/>
      <c r="D41" s="101"/>
      <c r="E41" s="93"/>
      <c r="F41" s="93"/>
    </row>
    <row r="42" spans="1:7" s="84" customFormat="1" ht="21" customHeight="1" x14ac:dyDescent="0.2">
      <c r="A42" s="280" t="s">
        <v>3</v>
      </c>
      <c r="B42" s="281"/>
      <c r="C42" s="282"/>
      <c r="D42" s="106">
        <f>D36+D38+D40</f>
        <v>24550</v>
      </c>
      <c r="E42" s="107">
        <f>E36+E38+E40</f>
        <v>21420</v>
      </c>
      <c r="F42" s="106">
        <f>F36+F38+F40</f>
        <v>3130</v>
      </c>
      <c r="G42" s="97">
        <f>D42-E42</f>
        <v>3130</v>
      </c>
    </row>
    <row r="43" spans="1:7" s="3" customFormat="1" ht="22.5" customHeight="1" x14ac:dyDescent="0.55000000000000004">
      <c r="A43" s="290" t="s">
        <v>99</v>
      </c>
      <c r="B43" s="291"/>
      <c r="C43" s="291"/>
      <c r="D43" s="291"/>
      <c r="E43" s="291"/>
      <c r="F43" s="62"/>
    </row>
    <row r="44" spans="1:7" s="3" customFormat="1" ht="20.25" customHeight="1" x14ac:dyDescent="0.55000000000000004">
      <c r="A44" s="122">
        <v>16</v>
      </c>
      <c r="B44" s="98" t="s">
        <v>100</v>
      </c>
      <c r="C44" s="43" t="s">
        <v>17</v>
      </c>
      <c r="D44" s="95">
        <v>5700</v>
      </c>
      <c r="E44" s="89">
        <v>5700</v>
      </c>
      <c r="F44" s="175">
        <f>D44-E44</f>
        <v>0</v>
      </c>
    </row>
    <row r="45" spans="1:7" s="3" customFormat="1" ht="20.25" customHeight="1" x14ac:dyDescent="0.55000000000000004">
      <c r="A45" s="124"/>
      <c r="B45" s="99" t="s">
        <v>101</v>
      </c>
      <c r="C45" s="34"/>
      <c r="D45" s="101"/>
      <c r="E45" s="93"/>
      <c r="F45" s="93"/>
    </row>
    <row r="46" spans="1:7" s="3" customFormat="1" ht="20.25" customHeight="1" x14ac:dyDescent="0.55000000000000004">
      <c r="A46" s="122">
        <v>17</v>
      </c>
      <c r="B46" s="98" t="s">
        <v>102</v>
      </c>
      <c r="C46" s="43" t="s">
        <v>17</v>
      </c>
      <c r="D46" s="95">
        <v>7000</v>
      </c>
      <c r="E46" s="89">
        <v>6800</v>
      </c>
      <c r="F46" s="175">
        <f>D46-E46</f>
        <v>200</v>
      </c>
    </row>
    <row r="47" spans="1:7" s="3" customFormat="1" ht="20.25" customHeight="1" x14ac:dyDescent="0.55000000000000004">
      <c r="A47" s="124"/>
      <c r="B47" s="99"/>
      <c r="C47" s="34"/>
      <c r="D47" s="101"/>
      <c r="E47" s="93"/>
      <c r="F47" s="93"/>
    </row>
    <row r="48" spans="1:7" s="3" customFormat="1" ht="20.25" customHeight="1" x14ac:dyDescent="0.55000000000000004">
      <c r="A48" s="123">
        <v>18</v>
      </c>
      <c r="B48" s="32" t="s">
        <v>42</v>
      </c>
      <c r="C48" s="43" t="s">
        <v>17</v>
      </c>
      <c r="D48" s="95">
        <v>8600</v>
      </c>
      <c r="E48" s="89">
        <v>7800</v>
      </c>
      <c r="F48" s="89">
        <f t="shared" ref="F48" si="0">D48-E48</f>
        <v>800</v>
      </c>
    </row>
    <row r="49" spans="1:10" s="3" customFormat="1" ht="20.25" customHeight="1" x14ac:dyDescent="0.55000000000000004">
      <c r="A49" s="123"/>
      <c r="B49" s="78" t="s">
        <v>43</v>
      </c>
      <c r="C49" s="34"/>
      <c r="D49" s="101"/>
      <c r="E49" s="93"/>
      <c r="F49" s="93"/>
    </row>
    <row r="50" spans="1:10" s="84" customFormat="1" ht="21" customHeight="1" x14ac:dyDescent="0.2">
      <c r="A50" s="280" t="s">
        <v>3</v>
      </c>
      <c r="B50" s="281"/>
      <c r="C50" s="282"/>
      <c r="D50" s="106">
        <f>D44+D46+D48</f>
        <v>21300</v>
      </c>
      <c r="E50" s="107">
        <f>E44+E46+E48</f>
        <v>20300</v>
      </c>
      <c r="F50" s="106">
        <f>F44+F46+F48</f>
        <v>1000</v>
      </c>
      <c r="G50" s="97">
        <f>D50-E50</f>
        <v>1000</v>
      </c>
    </row>
    <row r="51" spans="1:10" s="127" customFormat="1" ht="21.75" customHeight="1" x14ac:dyDescent="0.2">
      <c r="A51" s="305" t="s">
        <v>49</v>
      </c>
      <c r="B51" s="305"/>
      <c r="C51" s="305"/>
      <c r="D51" s="125">
        <f>D33+D42+D50</f>
        <v>200100</v>
      </c>
      <c r="E51" s="125">
        <f>E33+E42+E50</f>
        <v>179635</v>
      </c>
      <c r="F51" s="125">
        <f>F33+F42+F50</f>
        <v>20465</v>
      </c>
      <c r="G51" s="126">
        <f>D51-E51</f>
        <v>20465</v>
      </c>
      <c r="H51" s="127">
        <f>10+14+3+2+3+2+24</f>
        <v>58</v>
      </c>
    </row>
    <row r="52" spans="1:10" s="3" customFormat="1" ht="23.25" x14ac:dyDescent="0.55000000000000004">
      <c r="A52" s="83"/>
      <c r="B52" s="84"/>
      <c r="C52" s="20"/>
      <c r="D52" s="85"/>
      <c r="E52" s="85"/>
      <c r="F52" s="85"/>
      <c r="H52" s="85">
        <f>2762599.04+1829003.96+220000+60000+130000+4100+7336870</f>
        <v>12342573</v>
      </c>
      <c r="I52" s="85">
        <f>2322599.04+1603411.46+172826+27742+59935+3948+7236160</f>
        <v>11426621.5</v>
      </c>
      <c r="J52" s="85">
        <f>440000+225592.5+47174+32258+70065+152+100710</f>
        <v>915951.5</v>
      </c>
    </row>
    <row r="53" spans="1:10" s="3" customFormat="1" ht="23.25" x14ac:dyDescent="0.55000000000000004">
      <c r="A53" s="83"/>
      <c r="B53" s="84"/>
      <c r="C53" s="20"/>
      <c r="D53" s="85"/>
      <c r="E53" s="85"/>
      <c r="F53" s="85"/>
      <c r="H53" s="85"/>
      <c r="I53" s="85"/>
      <c r="J53" s="85"/>
    </row>
    <row r="54" spans="1:10" x14ac:dyDescent="0.55000000000000004">
      <c r="A54" s="132" t="s">
        <v>51</v>
      </c>
      <c r="B54" s="30" t="s">
        <v>103</v>
      </c>
    </row>
    <row r="55" spans="1:10" x14ac:dyDescent="0.55000000000000004">
      <c r="A55" s="146"/>
      <c r="B55" s="30" t="s">
        <v>73</v>
      </c>
    </row>
    <row r="56" spans="1:10" x14ac:dyDescent="0.55000000000000004">
      <c r="B56" s="30" t="s">
        <v>104</v>
      </c>
      <c r="E56" s="13" t="s">
        <v>52</v>
      </c>
    </row>
    <row r="57" spans="1:10" x14ac:dyDescent="0.55000000000000004">
      <c r="B57" s="30" t="s">
        <v>105</v>
      </c>
      <c r="E57" s="13" t="s">
        <v>52</v>
      </c>
    </row>
    <row r="58" spans="1:10" ht="15.75" customHeight="1" x14ac:dyDescent="0.55000000000000004"/>
    <row r="59" spans="1:10" x14ac:dyDescent="0.55000000000000004">
      <c r="C59" s="133" t="s">
        <v>106</v>
      </c>
      <c r="D59" s="134" t="s">
        <v>107</v>
      </c>
    </row>
    <row r="60" spans="1:10" ht="21" customHeight="1" x14ac:dyDescent="0.55000000000000004">
      <c r="C60" s="14">
        <v>18</v>
      </c>
    </row>
    <row r="61" spans="1:10" ht="14.25" customHeight="1" x14ac:dyDescent="0.55000000000000004"/>
    <row r="62" spans="1:10" x14ac:dyDescent="0.55000000000000004">
      <c r="B62" s="37" t="s">
        <v>108</v>
      </c>
      <c r="C62" s="18"/>
      <c r="D62" s="21"/>
      <c r="E62" s="21"/>
    </row>
    <row r="64" spans="1:10" s="3" customFormat="1" ht="23.25" x14ac:dyDescent="0.55000000000000004">
      <c r="A64" s="83"/>
      <c r="B64" s="84"/>
      <c r="C64" s="20"/>
      <c r="D64" s="85"/>
      <c r="E64" s="85"/>
      <c r="F64" s="85"/>
    </row>
    <row r="65" spans="1:6" s="3" customFormat="1" ht="23.25" x14ac:dyDescent="0.55000000000000004">
      <c r="A65" s="83"/>
      <c r="B65" s="84"/>
      <c r="C65" s="20"/>
      <c r="D65" s="85"/>
      <c r="E65" s="85"/>
      <c r="F65" s="85"/>
    </row>
    <row r="66" spans="1:6" s="3" customFormat="1" ht="23.25" x14ac:dyDescent="0.55000000000000004">
      <c r="A66" s="83"/>
      <c r="B66" s="84"/>
      <c r="C66" s="20"/>
      <c r="D66" s="85"/>
      <c r="E66" s="85"/>
      <c r="F66" s="85"/>
    </row>
    <row r="67" spans="1:6" s="3" customFormat="1" ht="23.25" x14ac:dyDescent="0.55000000000000004">
      <c r="A67" s="83"/>
      <c r="B67" s="84"/>
      <c r="C67" s="20"/>
      <c r="D67" s="85"/>
      <c r="E67" s="85"/>
      <c r="F67" s="85"/>
    </row>
    <row r="68" spans="1:6" s="3" customFormat="1" ht="23.25" x14ac:dyDescent="0.55000000000000004">
      <c r="A68" s="83"/>
      <c r="B68" s="84"/>
      <c r="C68" s="20"/>
      <c r="D68" s="85"/>
      <c r="E68" s="85"/>
      <c r="F68" s="85"/>
    </row>
    <row r="69" spans="1:6" s="3" customFormat="1" ht="23.25" x14ac:dyDescent="0.55000000000000004">
      <c r="A69" s="83"/>
      <c r="B69" s="84"/>
      <c r="C69" s="20"/>
      <c r="D69" s="85"/>
      <c r="E69" s="85"/>
      <c r="F69" s="85"/>
    </row>
    <row r="70" spans="1:6" s="3" customFormat="1" ht="23.25" x14ac:dyDescent="0.55000000000000004">
      <c r="A70" s="83"/>
      <c r="B70" s="84"/>
      <c r="C70" s="20"/>
      <c r="D70" s="85"/>
      <c r="E70" s="85"/>
      <c r="F70" s="85"/>
    </row>
    <row r="71" spans="1:6" s="3" customFormat="1" ht="23.25" x14ac:dyDescent="0.55000000000000004">
      <c r="A71" s="83"/>
      <c r="B71" s="84"/>
      <c r="C71" s="20"/>
      <c r="D71" s="85"/>
      <c r="E71" s="85"/>
      <c r="F71" s="85"/>
    </row>
    <row r="72" spans="1:6" s="3" customFormat="1" ht="23.25" x14ac:dyDescent="0.55000000000000004">
      <c r="A72" s="83"/>
      <c r="B72" s="84"/>
      <c r="C72" s="20"/>
      <c r="D72" s="85"/>
      <c r="E72" s="85"/>
      <c r="F72" s="85"/>
    </row>
    <row r="73" spans="1:6" s="3" customFormat="1" ht="23.25" x14ac:dyDescent="0.55000000000000004">
      <c r="A73" s="83"/>
      <c r="B73" s="84"/>
      <c r="C73" s="20"/>
      <c r="D73" s="85"/>
      <c r="E73" s="85"/>
      <c r="F73" s="85"/>
    </row>
  </sheetData>
  <mergeCells count="10">
    <mergeCell ref="A1:F1"/>
    <mergeCell ref="A2:F2"/>
    <mergeCell ref="A50:C50"/>
    <mergeCell ref="A51:C51"/>
    <mergeCell ref="A7:E7"/>
    <mergeCell ref="A8:E8"/>
    <mergeCell ref="A33:C33"/>
    <mergeCell ref="A35:E35"/>
    <mergeCell ref="A42:C42"/>
    <mergeCell ref="A43:E43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tabSelected="1" zoomScale="115" zoomScaleNormal="115" workbookViewId="0">
      <selection activeCell="H19" sqref="H19"/>
    </sheetView>
  </sheetViews>
  <sheetFormatPr defaultColWidth="9.125" defaultRowHeight="24" x14ac:dyDescent="0.55000000000000004"/>
  <cols>
    <col min="1" max="1" width="57.125" style="1" customWidth="1"/>
    <col min="2" max="2" width="15.25" style="14" customWidth="1"/>
    <col min="3" max="3" width="15.25" style="13" customWidth="1"/>
    <col min="4" max="16384" width="9.125" style="1"/>
  </cols>
  <sheetData>
    <row r="1" spans="1:3" s="2" customFormat="1" x14ac:dyDescent="0.55000000000000004">
      <c r="A1" s="2" t="s">
        <v>70</v>
      </c>
      <c r="B1" s="18"/>
      <c r="C1" s="21"/>
    </row>
    <row r="2" spans="1:3" s="2" customFormat="1" x14ac:dyDescent="0.55000000000000004">
      <c r="A2" s="254" t="s">
        <v>414</v>
      </c>
      <c r="B2" s="254"/>
      <c r="C2" s="254"/>
    </row>
    <row r="3" spans="1:3" s="2" customFormat="1" ht="15" customHeight="1" x14ac:dyDescent="0.55000000000000004">
      <c r="B3" s="18"/>
      <c r="C3" s="21"/>
    </row>
    <row r="4" spans="1:3" s="2" customFormat="1" x14ac:dyDescent="0.55000000000000004">
      <c r="A4" s="252" t="s">
        <v>7</v>
      </c>
      <c r="B4" s="154" t="s">
        <v>65</v>
      </c>
      <c r="C4" s="63" t="s">
        <v>65</v>
      </c>
    </row>
    <row r="5" spans="1:3" s="2" customFormat="1" x14ac:dyDescent="0.55000000000000004">
      <c r="A5" s="253"/>
      <c r="B5" s="155" t="s">
        <v>66</v>
      </c>
      <c r="C5" s="68" t="s">
        <v>67</v>
      </c>
    </row>
    <row r="6" spans="1:3" ht="23.25" customHeight="1" x14ac:dyDescent="0.55000000000000004">
      <c r="A6" s="156" t="s">
        <v>2</v>
      </c>
      <c r="B6" s="157">
        <v>421</v>
      </c>
      <c r="C6" s="164">
        <v>25</v>
      </c>
    </row>
    <row r="7" spans="1:3" ht="23.25" customHeight="1" x14ac:dyDescent="0.55000000000000004">
      <c r="A7" s="158" t="s">
        <v>112</v>
      </c>
      <c r="B7" s="159">
        <v>24</v>
      </c>
      <c r="C7" s="165">
        <v>1</v>
      </c>
    </row>
    <row r="8" spans="1:3" ht="23.25" customHeight="1" x14ac:dyDescent="0.55000000000000004">
      <c r="A8" s="247" t="s">
        <v>113</v>
      </c>
      <c r="B8" s="161">
        <v>20</v>
      </c>
      <c r="C8" s="166">
        <v>3</v>
      </c>
    </row>
    <row r="9" spans="1:3" ht="21.75" customHeight="1" x14ac:dyDescent="0.55000000000000004">
      <c r="A9" s="160" t="s">
        <v>415</v>
      </c>
      <c r="B9" s="161">
        <v>60</v>
      </c>
      <c r="C9" s="166">
        <v>12</v>
      </c>
    </row>
    <row r="10" spans="1:3" ht="21.75" customHeight="1" x14ac:dyDescent="0.55000000000000004">
      <c r="A10" s="162" t="s">
        <v>416</v>
      </c>
      <c r="B10" s="157"/>
      <c r="C10" s="164"/>
    </row>
    <row r="11" spans="1:3" ht="23.25" customHeight="1" x14ac:dyDescent="0.55000000000000004">
      <c r="A11" s="163" t="s">
        <v>115</v>
      </c>
      <c r="B11" s="157">
        <v>203</v>
      </c>
      <c r="C11" s="164">
        <v>15</v>
      </c>
    </row>
    <row r="12" spans="1:3" ht="21" customHeight="1" x14ac:dyDescent="0.55000000000000004">
      <c r="A12" s="248" t="s">
        <v>417</v>
      </c>
      <c r="B12" s="249">
        <v>21</v>
      </c>
      <c r="C12" s="250">
        <v>2</v>
      </c>
    </row>
    <row r="13" spans="1:3" ht="21" customHeight="1" x14ac:dyDescent="0.55000000000000004">
      <c r="A13" s="162" t="s">
        <v>418</v>
      </c>
      <c r="B13" s="157"/>
      <c r="C13" s="164"/>
    </row>
    <row r="14" spans="1:3" ht="23.25" customHeight="1" x14ac:dyDescent="0.55000000000000004">
      <c r="A14" s="158" t="s">
        <v>64</v>
      </c>
      <c r="B14" s="159">
        <v>32</v>
      </c>
      <c r="C14" s="165">
        <v>3</v>
      </c>
    </row>
    <row r="15" spans="1:3" x14ac:dyDescent="0.55000000000000004">
      <c r="A15" s="24" t="s">
        <v>3</v>
      </c>
      <c r="B15" s="24">
        <f>SUM(B6:B14)</f>
        <v>781</v>
      </c>
      <c r="C15" s="167">
        <f>SUM(C6:C14)</f>
        <v>61</v>
      </c>
    </row>
    <row r="16" spans="1:3" x14ac:dyDescent="0.55000000000000004">
      <c r="A16" s="3"/>
    </row>
    <row r="17" spans="1:1" x14ac:dyDescent="0.55000000000000004">
      <c r="A17" s="1" t="s">
        <v>71</v>
      </c>
    </row>
    <row r="18" spans="1:1" x14ac:dyDescent="0.55000000000000004">
      <c r="A18" s="1" t="s">
        <v>430</v>
      </c>
    </row>
    <row r="19" spans="1:1" x14ac:dyDescent="0.55000000000000004">
      <c r="A19" s="1" t="s">
        <v>431</v>
      </c>
    </row>
  </sheetData>
  <mergeCells count="2">
    <mergeCell ref="A4:A5"/>
    <mergeCell ref="A2:C2"/>
  </mergeCells>
  <pageMargins left="0.78740157480314965" right="0.39370078740157483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zoomScale="115" zoomScaleNormal="115" workbookViewId="0">
      <selection activeCell="F10" sqref="F10"/>
    </sheetView>
  </sheetViews>
  <sheetFormatPr defaultColWidth="9.125" defaultRowHeight="24" x14ac:dyDescent="0.55000000000000004"/>
  <cols>
    <col min="1" max="1" width="65.5" style="1" customWidth="1"/>
    <col min="2" max="2" width="7.5" style="14" customWidth="1"/>
    <col min="3" max="3" width="14.625" style="13" customWidth="1"/>
    <col min="4" max="16384" width="9.125" style="1"/>
  </cols>
  <sheetData>
    <row r="1" spans="1:3" s="2" customFormat="1" x14ac:dyDescent="0.55000000000000004">
      <c r="A1" s="2" t="s">
        <v>425</v>
      </c>
      <c r="B1" s="18"/>
      <c r="C1" s="21"/>
    </row>
    <row r="2" spans="1:3" s="2" customFormat="1" x14ac:dyDescent="0.55000000000000004">
      <c r="A2" s="2" t="s">
        <v>426</v>
      </c>
      <c r="B2" s="18"/>
      <c r="C2" s="21"/>
    </row>
    <row r="3" spans="1:3" s="2" customFormat="1" ht="15" customHeight="1" x14ac:dyDescent="0.55000000000000004">
      <c r="B3" s="18"/>
      <c r="C3" s="21"/>
    </row>
    <row r="4" spans="1:3" s="2" customFormat="1" x14ac:dyDescent="0.55000000000000004">
      <c r="A4" s="252" t="s">
        <v>7</v>
      </c>
      <c r="B4" s="255" t="s">
        <v>4</v>
      </c>
      <c r="C4" s="257" t="s">
        <v>1</v>
      </c>
    </row>
    <row r="5" spans="1:3" s="2" customFormat="1" x14ac:dyDescent="0.55000000000000004">
      <c r="A5" s="253"/>
      <c r="B5" s="256"/>
      <c r="C5" s="258"/>
    </row>
    <row r="6" spans="1:3" ht="23.25" customHeight="1" x14ac:dyDescent="0.55000000000000004">
      <c r="A6" s="5" t="s">
        <v>27</v>
      </c>
      <c r="B6" s="34">
        <v>65</v>
      </c>
      <c r="C6" s="25">
        <v>13112874</v>
      </c>
    </row>
    <row r="7" spans="1:3" ht="23.25" customHeight="1" x14ac:dyDescent="0.55000000000000004">
      <c r="A7" s="6" t="s">
        <v>419</v>
      </c>
      <c r="B7" s="19">
        <v>10</v>
      </c>
      <c r="C7" s="26">
        <v>2022700</v>
      </c>
    </row>
    <row r="8" spans="1:3" ht="23.25" customHeight="1" x14ac:dyDescent="0.55000000000000004">
      <c r="A8" s="7" t="s">
        <v>420</v>
      </c>
      <c r="B8" s="19">
        <v>5</v>
      </c>
      <c r="C8" s="26">
        <v>1690000</v>
      </c>
    </row>
    <row r="9" spans="1:3" ht="23.25" customHeight="1" x14ac:dyDescent="0.55000000000000004">
      <c r="A9" s="108" t="s">
        <v>421</v>
      </c>
      <c r="B9" s="43">
        <v>31</v>
      </c>
      <c r="C9" s="109">
        <v>1821750</v>
      </c>
    </row>
    <row r="10" spans="1:3" ht="21" customHeight="1" x14ac:dyDescent="0.55000000000000004">
      <c r="A10" s="108" t="s">
        <v>422</v>
      </c>
      <c r="B10" s="43">
        <v>32</v>
      </c>
      <c r="C10" s="109">
        <v>39113543</v>
      </c>
    </row>
    <row r="11" spans="1:3" ht="23.25" customHeight="1" x14ac:dyDescent="0.55000000000000004">
      <c r="A11" s="251" t="s">
        <v>423</v>
      </c>
      <c r="B11" s="43">
        <v>4</v>
      </c>
      <c r="C11" s="109">
        <v>482000</v>
      </c>
    </row>
    <row r="12" spans="1:3" ht="23.25" customHeight="1" x14ac:dyDescent="0.55000000000000004">
      <c r="A12" s="110" t="s">
        <v>424</v>
      </c>
      <c r="B12" s="34"/>
      <c r="C12" s="25"/>
    </row>
    <row r="13" spans="1:3" ht="23.25" customHeight="1" x14ac:dyDescent="0.55000000000000004">
      <c r="A13" s="111" t="s">
        <v>45</v>
      </c>
      <c r="B13" s="34">
        <v>10</v>
      </c>
      <c r="C13" s="25">
        <v>1196500</v>
      </c>
    </row>
    <row r="14" spans="1:3" x14ac:dyDescent="0.55000000000000004">
      <c r="A14" s="4" t="s">
        <v>3</v>
      </c>
      <c r="B14" s="24">
        <f>SUM(B6:B13)</f>
        <v>157</v>
      </c>
      <c r="C14" s="27">
        <f t="shared" ref="C14" si="0">SUM(C6:C13)</f>
        <v>59439367</v>
      </c>
    </row>
    <row r="15" spans="1:3" x14ac:dyDescent="0.55000000000000004">
      <c r="A15" s="3"/>
    </row>
  </sheetData>
  <mergeCells count="3">
    <mergeCell ref="A4:A5"/>
    <mergeCell ref="B4:B5"/>
    <mergeCell ref="C4:C5"/>
  </mergeCells>
  <pageMargins left="0.78740157480314965" right="0.39370078740157483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5"/>
  <sheetViews>
    <sheetView zoomScale="115" zoomScaleNormal="115" workbookViewId="0">
      <selection activeCell="G14" sqref="G14"/>
    </sheetView>
  </sheetViews>
  <sheetFormatPr defaultColWidth="9.125" defaultRowHeight="24" x14ac:dyDescent="0.55000000000000004"/>
  <cols>
    <col min="1" max="1" width="5.875" style="12" customWidth="1"/>
    <col min="2" max="2" width="35.875" style="1" customWidth="1"/>
    <col min="3" max="3" width="11.125" style="14" customWidth="1"/>
    <col min="4" max="6" width="12.25" style="13" customWidth="1"/>
    <col min="7" max="7" width="11.875" style="1" bestFit="1" customWidth="1"/>
    <col min="8" max="16384" width="9.125" style="1"/>
  </cols>
  <sheetData>
    <row r="1" spans="1:7" ht="24" customHeight="1" x14ac:dyDescent="0.55000000000000004">
      <c r="A1" s="278" t="s">
        <v>109</v>
      </c>
      <c r="B1" s="278"/>
      <c r="C1" s="278"/>
      <c r="D1" s="278"/>
      <c r="E1" s="278"/>
      <c r="F1" s="278"/>
    </row>
    <row r="2" spans="1:7" ht="24" customHeight="1" x14ac:dyDescent="0.55000000000000004">
      <c r="A2" s="278" t="s">
        <v>117</v>
      </c>
      <c r="B2" s="278"/>
      <c r="C2" s="278"/>
      <c r="D2" s="278"/>
      <c r="E2" s="278"/>
      <c r="F2" s="278"/>
    </row>
    <row r="3" spans="1:7" ht="17.25" customHeight="1" x14ac:dyDescent="0.55000000000000004">
      <c r="A3" s="199"/>
      <c r="B3" s="199"/>
      <c r="C3" s="199"/>
      <c r="D3" s="199"/>
      <c r="E3" s="199"/>
      <c r="F3" s="199"/>
    </row>
    <row r="4" spans="1:7" ht="20.25" customHeight="1" x14ac:dyDescent="0.55000000000000004">
      <c r="A4" s="200" t="s">
        <v>413</v>
      </c>
      <c r="B4" s="200"/>
      <c r="C4" s="200"/>
      <c r="D4" s="200"/>
      <c r="E4" s="200"/>
      <c r="F4" s="201"/>
    </row>
    <row r="5" spans="1:7" ht="20.25" customHeight="1" x14ac:dyDescent="0.55000000000000004">
      <c r="A5" s="279" t="s">
        <v>19</v>
      </c>
      <c r="B5" s="279"/>
      <c r="C5" s="279"/>
      <c r="D5" s="279"/>
      <c r="E5" s="279"/>
      <c r="F5" s="279"/>
    </row>
    <row r="6" spans="1:7" ht="19.5" customHeight="1" x14ac:dyDescent="0.55000000000000004">
      <c r="A6" s="283"/>
      <c r="B6" s="283"/>
      <c r="C6" s="283"/>
      <c r="D6" s="283"/>
      <c r="E6" s="283"/>
      <c r="F6" s="48"/>
    </row>
    <row r="7" spans="1:7" s="30" customFormat="1" ht="19.5" customHeight="1" x14ac:dyDescent="0.2">
      <c r="A7" s="41"/>
      <c r="B7" s="41"/>
      <c r="C7" s="41"/>
      <c r="D7" s="63" t="s">
        <v>1</v>
      </c>
      <c r="E7" s="63" t="s">
        <v>1</v>
      </c>
      <c r="F7" s="63" t="s">
        <v>1</v>
      </c>
    </row>
    <row r="8" spans="1:7" s="30" customFormat="1" ht="19.5" customHeight="1" x14ac:dyDescent="0.2">
      <c r="A8" s="60" t="s">
        <v>8</v>
      </c>
      <c r="B8" s="60" t="s">
        <v>9</v>
      </c>
      <c r="C8" s="60" t="s">
        <v>10</v>
      </c>
      <c r="D8" s="67" t="s">
        <v>30</v>
      </c>
      <c r="E8" s="65" t="s">
        <v>13</v>
      </c>
      <c r="F8" s="65" t="s">
        <v>31</v>
      </c>
    </row>
    <row r="9" spans="1:7" s="30" customFormat="1" ht="19.5" customHeight="1" x14ac:dyDescent="0.2">
      <c r="A9" s="42"/>
      <c r="B9" s="42"/>
      <c r="C9" s="42"/>
      <c r="D9" s="67" t="s">
        <v>29</v>
      </c>
      <c r="E9" s="65"/>
      <c r="F9" s="68"/>
    </row>
    <row r="10" spans="1:7" s="3" customFormat="1" ht="23.25" customHeight="1" x14ac:dyDescent="0.55000000000000004">
      <c r="A10" s="287" t="s">
        <v>14</v>
      </c>
      <c r="B10" s="288"/>
      <c r="C10" s="288"/>
      <c r="D10" s="288"/>
      <c r="E10" s="288"/>
      <c r="F10" s="289"/>
    </row>
    <row r="11" spans="1:7" s="3" customFormat="1" ht="21.75" customHeight="1" x14ac:dyDescent="0.55000000000000004">
      <c r="A11" s="284" t="s">
        <v>15</v>
      </c>
      <c r="B11" s="285"/>
      <c r="C11" s="285"/>
      <c r="D11" s="285"/>
      <c r="E11" s="285"/>
      <c r="F11" s="286"/>
    </row>
    <row r="12" spans="1:7" s="84" customFormat="1" ht="21" customHeight="1" x14ac:dyDescent="0.2">
      <c r="A12" s="45">
        <v>1</v>
      </c>
      <c r="B12" s="32" t="s">
        <v>118</v>
      </c>
      <c r="C12" s="140" t="s">
        <v>17</v>
      </c>
      <c r="D12" s="89">
        <v>150000</v>
      </c>
      <c r="E12" s="137">
        <v>149505</v>
      </c>
      <c r="F12" s="89">
        <f>D12-E12</f>
        <v>495</v>
      </c>
    </row>
    <row r="13" spans="1:7" s="84" customFormat="1" ht="21" customHeight="1" x14ac:dyDescent="0.2">
      <c r="A13" s="46"/>
      <c r="B13" s="79" t="s">
        <v>119</v>
      </c>
      <c r="C13" s="46"/>
      <c r="D13" s="80"/>
      <c r="E13" s="80"/>
      <c r="F13" s="80"/>
    </row>
    <row r="14" spans="1:7" s="84" customFormat="1" ht="21" customHeight="1" x14ac:dyDescent="0.2">
      <c r="A14" s="47"/>
      <c r="B14" s="78"/>
      <c r="C14" s="47"/>
      <c r="D14" s="93"/>
      <c r="E14" s="93"/>
      <c r="F14" s="93"/>
    </row>
    <row r="15" spans="1:7" s="84" customFormat="1" ht="21" customHeight="1" x14ac:dyDescent="0.2">
      <c r="A15" s="45">
        <v>2</v>
      </c>
      <c r="B15" s="32" t="s">
        <v>193</v>
      </c>
      <c r="C15" s="140" t="s">
        <v>17</v>
      </c>
      <c r="D15" s="89">
        <v>400000</v>
      </c>
      <c r="E15" s="137">
        <v>150000</v>
      </c>
      <c r="F15" s="89">
        <f>D15-E15</f>
        <v>250000</v>
      </c>
      <c r="G15" s="212"/>
    </row>
    <row r="16" spans="1:7" s="84" customFormat="1" ht="21" customHeight="1" x14ac:dyDescent="0.2">
      <c r="A16" s="46"/>
      <c r="B16" s="79" t="s">
        <v>194</v>
      </c>
      <c r="C16" s="216" t="s">
        <v>200</v>
      </c>
      <c r="D16" s="80"/>
      <c r="E16" s="139"/>
      <c r="F16" s="80"/>
    </row>
    <row r="17" spans="1:7" s="84" customFormat="1" ht="21" customHeight="1" x14ac:dyDescent="0.2">
      <c r="A17" s="47"/>
      <c r="B17" s="78"/>
      <c r="C17" s="47"/>
      <c r="D17" s="93"/>
      <c r="E17" s="138"/>
      <c r="F17" s="93"/>
    </row>
    <row r="18" spans="1:7" s="84" customFormat="1" ht="21" customHeight="1" x14ac:dyDescent="0.2">
      <c r="A18" s="45">
        <v>3</v>
      </c>
      <c r="B18" s="32" t="s">
        <v>180</v>
      </c>
      <c r="C18" s="179" t="s">
        <v>17</v>
      </c>
      <c r="D18" s="89">
        <v>300000</v>
      </c>
      <c r="E18" s="89">
        <v>283933.77</v>
      </c>
      <c r="F18" s="89">
        <f>D18-E18</f>
        <v>16066.229999999981</v>
      </c>
    </row>
    <row r="19" spans="1:7" s="84" customFormat="1" ht="21" customHeight="1" x14ac:dyDescent="0.2">
      <c r="A19" s="46"/>
      <c r="B19" s="79" t="s">
        <v>181</v>
      </c>
      <c r="C19" s="180"/>
      <c r="D19" s="80"/>
      <c r="E19" s="80"/>
      <c r="F19" s="80"/>
    </row>
    <row r="20" spans="1:7" s="84" customFormat="1" ht="21" customHeight="1" x14ac:dyDescent="0.2">
      <c r="A20" s="46"/>
      <c r="B20" s="79" t="s">
        <v>182</v>
      </c>
      <c r="C20" s="180"/>
      <c r="D20" s="80"/>
      <c r="E20" s="80"/>
      <c r="F20" s="80"/>
    </row>
    <row r="21" spans="1:7" s="84" customFormat="1" ht="21" customHeight="1" x14ac:dyDescent="0.2">
      <c r="A21" s="46"/>
      <c r="B21" s="79" t="s">
        <v>183</v>
      </c>
      <c r="C21" s="180"/>
      <c r="D21" s="80"/>
      <c r="E21" s="80"/>
      <c r="F21" s="80"/>
    </row>
    <row r="22" spans="1:7" s="84" customFormat="1" ht="21" customHeight="1" x14ac:dyDescent="0.2">
      <c r="A22" s="46"/>
      <c r="B22" s="79" t="s">
        <v>184</v>
      </c>
      <c r="C22" s="180"/>
      <c r="D22" s="80"/>
      <c r="E22" s="80"/>
      <c r="F22" s="80"/>
    </row>
    <row r="23" spans="1:7" s="84" customFormat="1" ht="21" customHeight="1" x14ac:dyDescent="0.2">
      <c r="A23" s="47"/>
      <c r="B23" s="78"/>
      <c r="C23" s="213"/>
      <c r="D23" s="93"/>
      <c r="E23" s="93"/>
      <c r="F23" s="93"/>
    </row>
    <row r="24" spans="1:7" s="84" customFormat="1" ht="21" customHeight="1" x14ac:dyDescent="0.2">
      <c r="A24" s="45">
        <v>4</v>
      </c>
      <c r="B24" s="32" t="s">
        <v>375</v>
      </c>
      <c r="C24" s="179" t="s">
        <v>76</v>
      </c>
      <c r="D24" s="89">
        <v>149400</v>
      </c>
      <c r="E24" s="89">
        <v>149000</v>
      </c>
      <c r="F24" s="89">
        <f>D24-E24</f>
        <v>400</v>
      </c>
      <c r="G24" s="212">
        <v>23346</v>
      </c>
    </row>
    <row r="25" spans="1:7" s="84" customFormat="1" ht="21" customHeight="1" x14ac:dyDescent="0.2">
      <c r="A25" s="46"/>
      <c r="B25" s="79" t="s">
        <v>376</v>
      </c>
      <c r="C25" s="180"/>
      <c r="D25" s="80"/>
      <c r="E25" s="80"/>
      <c r="F25" s="80"/>
    </row>
    <row r="26" spans="1:7" s="84" customFormat="1" ht="21" customHeight="1" x14ac:dyDescent="0.2">
      <c r="A26" s="47"/>
      <c r="B26" s="78"/>
      <c r="C26" s="180"/>
      <c r="D26" s="80"/>
      <c r="E26" s="80"/>
      <c r="F26" s="80"/>
    </row>
    <row r="27" spans="1:7" s="84" customFormat="1" ht="21" customHeight="1" x14ac:dyDescent="0.2">
      <c r="A27" s="45">
        <v>5</v>
      </c>
      <c r="B27" s="32" t="s">
        <v>377</v>
      </c>
      <c r="C27" s="179" t="s">
        <v>76</v>
      </c>
      <c r="D27" s="89">
        <v>300000</v>
      </c>
      <c r="E27" s="89">
        <v>299000</v>
      </c>
      <c r="F27" s="89">
        <f>D27-E27</f>
        <v>1000</v>
      </c>
      <c r="G27" s="212">
        <v>23346</v>
      </c>
    </row>
    <row r="28" spans="1:7" s="84" customFormat="1" ht="21" customHeight="1" x14ac:dyDescent="0.2">
      <c r="A28" s="46"/>
      <c r="B28" s="79" t="s">
        <v>378</v>
      </c>
      <c r="C28" s="180"/>
      <c r="D28" s="80"/>
      <c r="E28" s="80"/>
      <c r="F28" s="80"/>
    </row>
    <row r="29" spans="1:7" s="84" customFormat="1" ht="21" customHeight="1" x14ac:dyDescent="0.2">
      <c r="A29" s="47"/>
      <c r="B29" s="78"/>
      <c r="C29" s="180"/>
      <c r="D29" s="80"/>
      <c r="E29" s="80"/>
      <c r="F29" s="80"/>
    </row>
    <row r="30" spans="1:7" s="84" customFormat="1" ht="21" customHeight="1" x14ac:dyDescent="0.2">
      <c r="A30" s="45">
        <v>6</v>
      </c>
      <c r="B30" s="32" t="s">
        <v>128</v>
      </c>
      <c r="C30" s="179" t="s">
        <v>76</v>
      </c>
      <c r="D30" s="89">
        <v>482700</v>
      </c>
      <c r="E30" s="89">
        <v>482700</v>
      </c>
      <c r="F30" s="175">
        <f>D30-E30</f>
        <v>0</v>
      </c>
      <c r="G30" s="212">
        <v>23346</v>
      </c>
    </row>
    <row r="31" spans="1:7" s="84" customFormat="1" ht="21" customHeight="1" x14ac:dyDescent="0.2">
      <c r="A31" s="46"/>
      <c r="B31" s="79" t="s">
        <v>379</v>
      </c>
      <c r="C31" s="180"/>
      <c r="D31" s="80"/>
      <c r="E31" s="80"/>
      <c r="F31" s="80"/>
    </row>
    <row r="32" spans="1:7" s="84" customFormat="1" ht="21" customHeight="1" x14ac:dyDescent="0.2">
      <c r="A32" s="47"/>
      <c r="B32" s="78"/>
      <c r="C32" s="213"/>
      <c r="D32" s="93"/>
      <c r="E32" s="93"/>
      <c r="F32" s="93"/>
    </row>
    <row r="33" spans="1:7" s="84" customFormat="1" ht="21" customHeight="1" x14ac:dyDescent="0.2">
      <c r="A33" s="45">
        <v>7</v>
      </c>
      <c r="B33" s="32" t="s">
        <v>380</v>
      </c>
      <c r="C33" s="179" t="s">
        <v>76</v>
      </c>
      <c r="D33" s="89">
        <v>150000</v>
      </c>
      <c r="E33" s="89">
        <v>150000</v>
      </c>
      <c r="F33" s="175">
        <f>D33-E33</f>
        <v>0</v>
      </c>
      <c r="G33" s="212">
        <v>23346</v>
      </c>
    </row>
    <row r="34" spans="1:7" s="84" customFormat="1" ht="21" customHeight="1" x14ac:dyDescent="0.2">
      <c r="A34" s="46"/>
      <c r="B34" s="79" t="s">
        <v>381</v>
      </c>
      <c r="C34" s="180"/>
      <c r="D34" s="80"/>
      <c r="E34" s="80"/>
      <c r="F34" s="80"/>
    </row>
    <row r="35" spans="1:7" s="84" customFormat="1" ht="21" customHeight="1" x14ac:dyDescent="0.2">
      <c r="A35" s="47"/>
      <c r="B35" s="78"/>
      <c r="C35" s="180"/>
      <c r="D35" s="80"/>
      <c r="E35" s="80"/>
      <c r="F35" s="80"/>
    </row>
    <row r="36" spans="1:7" s="84" customFormat="1" ht="21" customHeight="1" x14ac:dyDescent="0.2">
      <c r="A36" s="45">
        <v>8</v>
      </c>
      <c r="B36" s="32" t="s">
        <v>380</v>
      </c>
      <c r="C36" s="179" t="s">
        <v>76</v>
      </c>
      <c r="D36" s="89">
        <v>150000</v>
      </c>
      <c r="E36" s="89">
        <v>149990</v>
      </c>
      <c r="F36" s="89">
        <f>D36-E36</f>
        <v>10</v>
      </c>
      <c r="G36" s="212">
        <v>23346</v>
      </c>
    </row>
    <row r="37" spans="1:7" s="84" customFormat="1" ht="21" customHeight="1" x14ac:dyDescent="0.2">
      <c r="A37" s="46"/>
      <c r="B37" s="79" t="s">
        <v>382</v>
      </c>
      <c r="C37" s="180"/>
      <c r="D37" s="80"/>
      <c r="E37" s="80"/>
      <c r="F37" s="80"/>
    </row>
    <row r="38" spans="1:7" s="84" customFormat="1" ht="21" customHeight="1" x14ac:dyDescent="0.2">
      <c r="A38" s="47"/>
      <c r="B38" s="78"/>
      <c r="C38" s="180"/>
      <c r="D38" s="80"/>
      <c r="E38" s="80"/>
      <c r="F38" s="80"/>
    </row>
    <row r="39" spans="1:7" s="84" customFormat="1" ht="21" customHeight="1" x14ac:dyDescent="0.2">
      <c r="A39" s="45">
        <v>9</v>
      </c>
      <c r="B39" s="32" t="s">
        <v>138</v>
      </c>
      <c r="C39" s="179" t="s">
        <v>76</v>
      </c>
      <c r="D39" s="89">
        <v>149700</v>
      </c>
      <c r="E39" s="89">
        <v>149000</v>
      </c>
      <c r="F39" s="89">
        <f>D39-E39</f>
        <v>700</v>
      </c>
      <c r="G39" s="212">
        <v>23346</v>
      </c>
    </row>
    <row r="40" spans="1:7" s="84" customFormat="1" ht="21" customHeight="1" x14ac:dyDescent="0.2">
      <c r="A40" s="46"/>
      <c r="B40" s="79" t="s">
        <v>139</v>
      </c>
      <c r="C40" s="180"/>
      <c r="D40" s="80"/>
      <c r="E40" s="80"/>
      <c r="F40" s="80"/>
    </row>
    <row r="41" spans="1:7" s="84" customFormat="1" ht="21" customHeight="1" x14ac:dyDescent="0.2">
      <c r="A41" s="47"/>
      <c r="B41" s="78"/>
      <c r="C41" s="180"/>
      <c r="D41" s="80"/>
      <c r="E41" s="80"/>
      <c r="F41" s="80"/>
    </row>
    <row r="42" spans="1:7" s="84" customFormat="1" ht="21" customHeight="1" x14ac:dyDescent="0.2">
      <c r="A42" s="45">
        <v>10</v>
      </c>
      <c r="B42" s="32" t="s">
        <v>138</v>
      </c>
      <c r="C42" s="179" t="s">
        <v>76</v>
      </c>
      <c r="D42" s="89">
        <v>149700</v>
      </c>
      <c r="E42" s="89">
        <v>149000</v>
      </c>
      <c r="F42" s="89">
        <f>D42-E42</f>
        <v>700</v>
      </c>
      <c r="G42" s="212">
        <v>23346</v>
      </c>
    </row>
    <row r="43" spans="1:7" s="84" customFormat="1" ht="21" customHeight="1" x14ac:dyDescent="0.2">
      <c r="A43" s="46"/>
      <c r="B43" s="79" t="s">
        <v>383</v>
      </c>
      <c r="C43" s="180"/>
      <c r="D43" s="80"/>
      <c r="E43" s="80"/>
      <c r="F43" s="80"/>
    </row>
    <row r="44" spans="1:7" s="84" customFormat="1" ht="21" customHeight="1" x14ac:dyDescent="0.2">
      <c r="A44" s="47"/>
      <c r="B44" s="78"/>
      <c r="C44" s="180"/>
      <c r="D44" s="80"/>
      <c r="E44" s="80"/>
      <c r="F44" s="80"/>
    </row>
    <row r="45" spans="1:7" s="84" customFormat="1" ht="21" customHeight="1" x14ac:dyDescent="0.2">
      <c r="A45" s="45">
        <v>11</v>
      </c>
      <c r="B45" s="32" t="s">
        <v>138</v>
      </c>
      <c r="C45" s="179" t="s">
        <v>76</v>
      </c>
      <c r="D45" s="89">
        <v>149700</v>
      </c>
      <c r="E45" s="89">
        <v>149000</v>
      </c>
      <c r="F45" s="89">
        <f>D45-E45</f>
        <v>700</v>
      </c>
      <c r="G45" s="212">
        <v>23346</v>
      </c>
    </row>
    <row r="46" spans="1:7" s="84" customFormat="1" ht="21" customHeight="1" x14ac:dyDescent="0.2">
      <c r="A46" s="46"/>
      <c r="B46" s="79" t="s">
        <v>384</v>
      </c>
      <c r="C46" s="180"/>
      <c r="D46" s="80"/>
      <c r="E46" s="80"/>
      <c r="F46" s="80"/>
    </row>
    <row r="47" spans="1:7" s="84" customFormat="1" ht="21" customHeight="1" x14ac:dyDescent="0.2">
      <c r="A47" s="47"/>
      <c r="B47" s="78"/>
      <c r="C47" s="180"/>
      <c r="D47" s="80"/>
      <c r="E47" s="80"/>
      <c r="F47" s="80"/>
    </row>
    <row r="48" spans="1:7" s="84" customFormat="1" ht="21" customHeight="1" x14ac:dyDescent="0.2">
      <c r="A48" s="45">
        <v>12</v>
      </c>
      <c r="B48" s="32" t="s">
        <v>386</v>
      </c>
      <c r="C48" s="179" t="s">
        <v>76</v>
      </c>
      <c r="D48" s="89">
        <v>149700</v>
      </c>
      <c r="E48" s="89">
        <v>149200</v>
      </c>
      <c r="F48" s="89">
        <f>D48-E48</f>
        <v>500</v>
      </c>
      <c r="G48" s="212">
        <v>23346</v>
      </c>
    </row>
    <row r="49" spans="1:7" s="84" customFormat="1" ht="21" customHeight="1" x14ac:dyDescent="0.2">
      <c r="A49" s="46"/>
      <c r="B49" s="79" t="s">
        <v>385</v>
      </c>
      <c r="C49" s="180"/>
      <c r="D49" s="80"/>
      <c r="E49" s="80"/>
      <c r="F49" s="80"/>
    </row>
    <row r="50" spans="1:7" s="84" customFormat="1" ht="21" customHeight="1" x14ac:dyDescent="0.2">
      <c r="A50" s="47"/>
      <c r="B50" s="78"/>
      <c r="C50" s="180"/>
      <c r="D50" s="80"/>
      <c r="E50" s="80"/>
      <c r="F50" s="80"/>
    </row>
    <row r="51" spans="1:7" s="84" customFormat="1" ht="21" customHeight="1" x14ac:dyDescent="0.2">
      <c r="A51" s="45">
        <v>13</v>
      </c>
      <c r="B51" s="32" t="s">
        <v>387</v>
      </c>
      <c r="C51" s="179" t="s">
        <v>76</v>
      </c>
      <c r="D51" s="89">
        <v>149900</v>
      </c>
      <c r="E51" s="89">
        <v>149500</v>
      </c>
      <c r="F51" s="89">
        <f>D51-E51</f>
        <v>400</v>
      </c>
      <c r="G51" s="212">
        <v>23346</v>
      </c>
    </row>
    <row r="52" spans="1:7" s="84" customFormat="1" ht="21" customHeight="1" x14ac:dyDescent="0.2">
      <c r="A52" s="46"/>
      <c r="B52" s="79" t="s">
        <v>176</v>
      </c>
      <c r="C52" s="180"/>
      <c r="D52" s="80"/>
      <c r="E52" s="80"/>
      <c r="F52" s="80"/>
    </row>
    <row r="53" spans="1:7" s="84" customFormat="1" ht="21" customHeight="1" x14ac:dyDescent="0.2">
      <c r="A53" s="47"/>
      <c r="B53" s="78"/>
      <c r="C53" s="180"/>
      <c r="D53" s="80"/>
      <c r="E53" s="80"/>
      <c r="F53" s="80"/>
    </row>
    <row r="54" spans="1:7" s="84" customFormat="1" ht="21" customHeight="1" x14ac:dyDescent="0.2">
      <c r="A54" s="45">
        <v>14</v>
      </c>
      <c r="B54" s="32" t="s">
        <v>387</v>
      </c>
      <c r="C54" s="179" t="s">
        <v>76</v>
      </c>
      <c r="D54" s="89">
        <v>149700</v>
      </c>
      <c r="E54" s="89">
        <v>149200</v>
      </c>
      <c r="F54" s="89">
        <f>D54-E54</f>
        <v>500</v>
      </c>
      <c r="G54" s="212">
        <v>23346</v>
      </c>
    </row>
    <row r="55" spans="1:7" s="84" customFormat="1" ht="21" customHeight="1" x14ac:dyDescent="0.2">
      <c r="A55" s="46"/>
      <c r="B55" s="79" t="s">
        <v>374</v>
      </c>
      <c r="C55" s="180"/>
      <c r="D55" s="80"/>
      <c r="E55" s="80"/>
      <c r="F55" s="80"/>
    </row>
    <row r="56" spans="1:7" s="84" customFormat="1" ht="21" customHeight="1" x14ac:dyDescent="0.2">
      <c r="A56" s="47"/>
      <c r="B56" s="78"/>
      <c r="C56" s="180"/>
      <c r="D56" s="80"/>
      <c r="E56" s="80"/>
      <c r="F56" s="80"/>
    </row>
    <row r="57" spans="1:7" s="84" customFormat="1" ht="21" customHeight="1" x14ac:dyDescent="0.2">
      <c r="A57" s="45">
        <v>15</v>
      </c>
      <c r="B57" s="32" t="s">
        <v>138</v>
      </c>
      <c r="C57" s="179" t="s">
        <v>76</v>
      </c>
      <c r="D57" s="89">
        <v>150000</v>
      </c>
      <c r="E57" s="89">
        <v>149000</v>
      </c>
      <c r="F57" s="89">
        <f>D57-E57</f>
        <v>1000</v>
      </c>
      <c r="G57" s="212">
        <v>23346</v>
      </c>
    </row>
    <row r="58" spans="1:7" s="84" customFormat="1" ht="21" customHeight="1" x14ac:dyDescent="0.2">
      <c r="A58" s="46"/>
      <c r="B58" s="79" t="s">
        <v>388</v>
      </c>
      <c r="C58" s="180"/>
      <c r="D58" s="80"/>
      <c r="E58" s="80"/>
      <c r="F58" s="80"/>
    </row>
    <row r="59" spans="1:7" s="84" customFormat="1" ht="21" customHeight="1" x14ac:dyDescent="0.2">
      <c r="A59" s="47"/>
      <c r="B59" s="78"/>
      <c r="C59" s="180"/>
      <c r="D59" s="80"/>
      <c r="E59" s="80"/>
      <c r="F59" s="80"/>
    </row>
    <row r="60" spans="1:7" s="84" customFormat="1" ht="21" customHeight="1" x14ac:dyDescent="0.2">
      <c r="A60" s="45">
        <v>16</v>
      </c>
      <c r="B60" s="32" t="s">
        <v>138</v>
      </c>
      <c r="C60" s="179" t="s">
        <v>76</v>
      </c>
      <c r="D60" s="89">
        <v>149700</v>
      </c>
      <c r="E60" s="89">
        <v>149000</v>
      </c>
      <c r="F60" s="89">
        <f>D60-E60</f>
        <v>700</v>
      </c>
      <c r="G60" s="212">
        <v>23346</v>
      </c>
    </row>
    <row r="61" spans="1:7" s="84" customFormat="1" ht="21" customHeight="1" x14ac:dyDescent="0.2">
      <c r="A61" s="47"/>
      <c r="B61" s="78" t="s">
        <v>389</v>
      </c>
      <c r="C61" s="213"/>
      <c r="D61" s="93"/>
      <c r="E61" s="93"/>
      <c r="F61" s="93"/>
    </row>
    <row r="62" spans="1:7" s="84" customFormat="1" ht="21" customHeight="1" x14ac:dyDescent="0.2">
      <c r="A62" s="45">
        <v>17</v>
      </c>
      <c r="B62" s="32" t="s">
        <v>390</v>
      </c>
      <c r="C62" s="179" t="s">
        <v>76</v>
      </c>
      <c r="D62" s="89">
        <v>149700</v>
      </c>
      <c r="E62" s="89">
        <v>149200</v>
      </c>
      <c r="F62" s="89">
        <f>D62-E62</f>
        <v>500</v>
      </c>
      <c r="G62" s="212">
        <v>23346</v>
      </c>
    </row>
    <row r="63" spans="1:7" s="84" customFormat="1" ht="21" customHeight="1" x14ac:dyDescent="0.2">
      <c r="A63" s="47"/>
      <c r="B63" s="78"/>
      <c r="C63" s="180"/>
      <c r="D63" s="80"/>
      <c r="E63" s="80"/>
      <c r="F63" s="80"/>
    </row>
    <row r="64" spans="1:7" s="84" customFormat="1" ht="21" customHeight="1" x14ac:dyDescent="0.2">
      <c r="A64" s="45">
        <v>18</v>
      </c>
      <c r="B64" s="32" t="s">
        <v>391</v>
      </c>
      <c r="C64" s="179" t="s">
        <v>76</v>
      </c>
      <c r="D64" s="89">
        <v>149700</v>
      </c>
      <c r="E64" s="89">
        <v>149200</v>
      </c>
      <c r="F64" s="89">
        <f>D64-E64</f>
        <v>500</v>
      </c>
      <c r="G64" s="212">
        <v>23346</v>
      </c>
    </row>
    <row r="65" spans="1:7" s="84" customFormat="1" ht="21" customHeight="1" x14ac:dyDescent="0.2">
      <c r="A65" s="47"/>
      <c r="B65" s="78"/>
      <c r="C65" s="180"/>
      <c r="D65" s="80"/>
      <c r="E65" s="80"/>
      <c r="F65" s="80"/>
    </row>
    <row r="66" spans="1:7" s="84" customFormat="1" ht="21" customHeight="1" x14ac:dyDescent="0.2">
      <c r="A66" s="45">
        <v>19</v>
      </c>
      <c r="B66" s="32" t="s">
        <v>392</v>
      </c>
      <c r="C66" s="179" t="s">
        <v>76</v>
      </c>
      <c r="D66" s="89">
        <v>149700</v>
      </c>
      <c r="E66" s="89">
        <v>149200</v>
      </c>
      <c r="F66" s="89">
        <f>D66-E66</f>
        <v>500</v>
      </c>
      <c r="G66" s="212">
        <v>23346</v>
      </c>
    </row>
    <row r="67" spans="1:7" s="84" customFormat="1" ht="21" customHeight="1" x14ac:dyDescent="0.2">
      <c r="A67" s="47"/>
      <c r="B67" s="78"/>
      <c r="C67" s="180"/>
      <c r="D67" s="80"/>
      <c r="E67" s="80"/>
      <c r="F67" s="80"/>
    </row>
    <row r="68" spans="1:7" s="84" customFormat="1" ht="21" customHeight="1" x14ac:dyDescent="0.2">
      <c r="A68" s="45">
        <v>20</v>
      </c>
      <c r="B68" s="32" t="s">
        <v>393</v>
      </c>
      <c r="C68" s="179" t="s">
        <v>76</v>
      </c>
      <c r="D68" s="89">
        <v>149600</v>
      </c>
      <c r="E68" s="89">
        <v>149200</v>
      </c>
      <c r="F68" s="89">
        <f>D68-E68</f>
        <v>400</v>
      </c>
      <c r="G68" s="212">
        <v>23346</v>
      </c>
    </row>
    <row r="69" spans="1:7" s="84" customFormat="1" ht="21" customHeight="1" x14ac:dyDescent="0.2">
      <c r="A69" s="46"/>
      <c r="B69" s="79" t="s">
        <v>394</v>
      </c>
      <c r="C69" s="180"/>
      <c r="D69" s="80"/>
      <c r="E69" s="80"/>
      <c r="F69" s="80"/>
    </row>
    <row r="70" spans="1:7" s="84" customFormat="1" ht="21" customHeight="1" x14ac:dyDescent="0.2">
      <c r="A70" s="47"/>
      <c r="B70" s="78"/>
      <c r="C70" s="180"/>
      <c r="D70" s="80"/>
      <c r="E70" s="80"/>
      <c r="F70" s="80"/>
    </row>
    <row r="71" spans="1:7" s="84" customFormat="1" ht="21" customHeight="1" x14ac:dyDescent="0.2">
      <c r="A71" s="45">
        <v>21</v>
      </c>
      <c r="B71" s="32" t="s">
        <v>393</v>
      </c>
      <c r="C71" s="179" t="s">
        <v>76</v>
      </c>
      <c r="D71" s="89">
        <v>150000</v>
      </c>
      <c r="E71" s="89">
        <v>149500</v>
      </c>
      <c r="F71" s="89">
        <f>D71-E71</f>
        <v>500</v>
      </c>
      <c r="G71" s="212">
        <v>23346</v>
      </c>
    </row>
    <row r="72" spans="1:7" s="84" customFormat="1" ht="21" customHeight="1" x14ac:dyDescent="0.2">
      <c r="A72" s="46"/>
      <c r="B72" s="79" t="s">
        <v>395</v>
      </c>
      <c r="C72" s="180"/>
      <c r="D72" s="80"/>
      <c r="E72" s="80"/>
      <c r="F72" s="80"/>
    </row>
    <row r="73" spans="1:7" s="84" customFormat="1" ht="21" customHeight="1" x14ac:dyDescent="0.2">
      <c r="A73" s="47"/>
      <c r="B73" s="78"/>
      <c r="C73" s="180"/>
      <c r="D73" s="80"/>
      <c r="E73" s="80"/>
      <c r="F73" s="80"/>
    </row>
    <row r="74" spans="1:7" s="84" customFormat="1" ht="21" customHeight="1" x14ac:dyDescent="0.2">
      <c r="A74" s="45">
        <v>22</v>
      </c>
      <c r="B74" s="32" t="s">
        <v>396</v>
      </c>
      <c r="C74" s="179" t="s">
        <v>76</v>
      </c>
      <c r="D74" s="89">
        <v>149700</v>
      </c>
      <c r="E74" s="89">
        <v>148500</v>
      </c>
      <c r="F74" s="89">
        <f>D74-E74</f>
        <v>1200</v>
      </c>
      <c r="G74" s="212">
        <v>23346</v>
      </c>
    </row>
    <row r="75" spans="1:7" s="84" customFormat="1" ht="21" customHeight="1" x14ac:dyDescent="0.2">
      <c r="A75" s="47"/>
      <c r="B75" s="78"/>
      <c r="C75" s="180"/>
      <c r="D75" s="80"/>
      <c r="E75" s="80"/>
      <c r="F75" s="80"/>
    </row>
    <row r="76" spans="1:7" s="84" customFormat="1" ht="21" customHeight="1" x14ac:dyDescent="0.2">
      <c r="A76" s="45">
        <v>23</v>
      </c>
      <c r="B76" s="32" t="s">
        <v>397</v>
      </c>
      <c r="C76" s="179" t="s">
        <v>76</v>
      </c>
      <c r="D76" s="89">
        <v>149900</v>
      </c>
      <c r="E76" s="89">
        <v>149000</v>
      </c>
      <c r="F76" s="89">
        <f>D76-E76</f>
        <v>900</v>
      </c>
      <c r="G76" s="212">
        <v>23346</v>
      </c>
    </row>
    <row r="77" spans="1:7" s="84" customFormat="1" ht="21" customHeight="1" x14ac:dyDescent="0.2">
      <c r="A77" s="47"/>
      <c r="B77" s="78"/>
      <c r="C77" s="213"/>
      <c r="D77" s="93"/>
      <c r="E77" s="93"/>
      <c r="F77" s="93"/>
    </row>
    <row r="78" spans="1:7" s="84" customFormat="1" ht="21" customHeight="1" x14ac:dyDescent="0.2">
      <c r="A78" s="46">
        <v>24</v>
      </c>
      <c r="B78" s="79" t="s">
        <v>122</v>
      </c>
      <c r="C78" s="144" t="s">
        <v>76</v>
      </c>
      <c r="D78" s="80">
        <v>250000</v>
      </c>
      <c r="E78" s="243">
        <v>0</v>
      </c>
      <c r="F78" s="80">
        <f>D78-E78</f>
        <v>250000</v>
      </c>
      <c r="G78" s="212">
        <v>23468</v>
      </c>
    </row>
    <row r="79" spans="1:7" s="84" customFormat="1" ht="21" customHeight="1" x14ac:dyDescent="0.2">
      <c r="A79" s="46"/>
      <c r="B79" s="79"/>
      <c r="C79" s="47"/>
      <c r="D79" s="80"/>
      <c r="E79" s="93"/>
      <c r="F79" s="80"/>
    </row>
    <row r="80" spans="1:7" s="84" customFormat="1" ht="21" customHeight="1" x14ac:dyDescent="0.2">
      <c r="A80" s="45">
        <v>25</v>
      </c>
      <c r="B80" s="32" t="s">
        <v>123</v>
      </c>
      <c r="C80" s="140" t="s">
        <v>76</v>
      </c>
      <c r="D80" s="89">
        <v>100000</v>
      </c>
      <c r="E80" s="245">
        <v>0</v>
      </c>
      <c r="F80" s="89">
        <f>D80-E80</f>
        <v>100000</v>
      </c>
      <c r="G80" s="212">
        <v>23468</v>
      </c>
    </row>
    <row r="81" spans="1:7" s="84" customFormat="1" ht="21" customHeight="1" x14ac:dyDescent="0.2">
      <c r="A81" s="46"/>
      <c r="B81" s="79" t="s">
        <v>124</v>
      </c>
      <c r="C81" s="46"/>
      <c r="D81" s="80"/>
      <c r="E81" s="80"/>
      <c r="F81" s="80"/>
    </row>
    <row r="82" spans="1:7" s="84" customFormat="1" ht="21" customHeight="1" x14ac:dyDescent="0.2">
      <c r="A82" s="47"/>
      <c r="B82" s="78"/>
      <c r="C82" s="47"/>
      <c r="D82" s="93"/>
      <c r="E82" s="93"/>
      <c r="F82" s="93"/>
    </row>
    <row r="83" spans="1:7" s="84" customFormat="1" ht="21" customHeight="1" x14ac:dyDescent="0.2">
      <c r="A83" s="45">
        <v>26</v>
      </c>
      <c r="B83" s="32" t="s">
        <v>68</v>
      </c>
      <c r="C83" s="140" t="s">
        <v>76</v>
      </c>
      <c r="D83" s="89">
        <v>249683</v>
      </c>
      <c r="E83" s="175">
        <v>0</v>
      </c>
      <c r="F83" s="89">
        <f>D83-E83</f>
        <v>249683</v>
      </c>
      <c r="G83" s="212">
        <v>23468</v>
      </c>
    </row>
    <row r="84" spans="1:7" s="84" customFormat="1" ht="21" customHeight="1" x14ac:dyDescent="0.2">
      <c r="A84" s="46"/>
      <c r="B84" s="79" t="s">
        <v>125</v>
      </c>
      <c r="C84" s="144"/>
      <c r="D84" s="80"/>
      <c r="E84" s="243"/>
      <c r="F84" s="80"/>
      <c r="G84" s="212"/>
    </row>
    <row r="85" spans="1:7" s="84" customFormat="1" ht="21" customHeight="1" x14ac:dyDescent="0.2">
      <c r="A85" s="46"/>
      <c r="B85" s="79"/>
      <c r="C85" s="46"/>
      <c r="D85" s="80"/>
      <c r="E85" s="93"/>
      <c r="F85" s="80"/>
    </row>
    <row r="86" spans="1:7" s="84" customFormat="1" ht="21" customHeight="1" x14ac:dyDescent="0.2">
      <c r="A86" s="45">
        <v>27</v>
      </c>
      <c r="B86" s="32" t="s">
        <v>126</v>
      </c>
      <c r="C86" s="140" t="s">
        <v>76</v>
      </c>
      <c r="D86" s="89">
        <v>100000</v>
      </c>
      <c r="E86" s="241">
        <v>0</v>
      </c>
      <c r="F86" s="89">
        <f>D86-E86</f>
        <v>100000</v>
      </c>
      <c r="G86" s="212">
        <v>23468</v>
      </c>
    </row>
    <row r="87" spans="1:7" s="84" customFormat="1" ht="21" customHeight="1" x14ac:dyDescent="0.2">
      <c r="A87" s="46"/>
      <c r="B87" s="79" t="s">
        <v>127</v>
      </c>
      <c r="C87" s="46"/>
      <c r="D87" s="80"/>
      <c r="E87" s="80"/>
      <c r="F87" s="80"/>
    </row>
    <row r="88" spans="1:7" s="84" customFormat="1" ht="21" customHeight="1" x14ac:dyDescent="0.2">
      <c r="A88" s="47"/>
      <c r="B88" s="78"/>
      <c r="C88" s="47"/>
      <c r="D88" s="93"/>
      <c r="E88" s="93"/>
      <c r="F88" s="93"/>
    </row>
    <row r="89" spans="1:7" s="84" customFormat="1" ht="21" customHeight="1" x14ac:dyDescent="0.2">
      <c r="A89" s="45">
        <v>28</v>
      </c>
      <c r="B89" s="32" t="s">
        <v>128</v>
      </c>
      <c r="C89" s="140" t="s">
        <v>76</v>
      </c>
      <c r="D89" s="89">
        <v>248665</v>
      </c>
      <c r="E89" s="89">
        <v>247000</v>
      </c>
      <c r="F89" s="89">
        <f>D89-E89</f>
        <v>1665</v>
      </c>
      <c r="G89" s="212">
        <v>23468</v>
      </c>
    </row>
    <row r="90" spans="1:7" s="84" customFormat="1" ht="21" customHeight="1" x14ac:dyDescent="0.2">
      <c r="A90" s="47"/>
      <c r="B90" s="78" t="s">
        <v>129</v>
      </c>
      <c r="C90" s="47"/>
      <c r="D90" s="93"/>
      <c r="E90" s="93"/>
      <c r="F90" s="93"/>
    </row>
    <row r="91" spans="1:7" s="84" customFormat="1" ht="21" customHeight="1" x14ac:dyDescent="0.2">
      <c r="A91" s="45">
        <v>29</v>
      </c>
      <c r="B91" s="32" t="s">
        <v>128</v>
      </c>
      <c r="C91" s="179" t="s">
        <v>76</v>
      </c>
      <c r="D91" s="89">
        <v>248665</v>
      </c>
      <c r="E91" s="89">
        <v>247000</v>
      </c>
      <c r="F91" s="89">
        <f>D91-E91</f>
        <v>1665</v>
      </c>
      <c r="G91" s="212">
        <v>23468</v>
      </c>
    </row>
    <row r="92" spans="1:7" s="84" customFormat="1" ht="21" customHeight="1" x14ac:dyDescent="0.2">
      <c r="A92" s="46"/>
      <c r="B92" s="79" t="s">
        <v>130</v>
      </c>
      <c r="C92" s="180"/>
      <c r="D92" s="80"/>
      <c r="E92" s="80"/>
      <c r="F92" s="80"/>
    </row>
    <row r="93" spans="1:7" s="84" customFormat="1" ht="21" customHeight="1" x14ac:dyDescent="0.2">
      <c r="A93" s="47"/>
      <c r="B93" s="78"/>
      <c r="C93" s="180"/>
      <c r="D93" s="80"/>
      <c r="E93" s="93"/>
      <c r="F93" s="80"/>
    </row>
    <row r="94" spans="1:7" s="84" customFormat="1" ht="21" customHeight="1" x14ac:dyDescent="0.2">
      <c r="A94" s="45">
        <v>30</v>
      </c>
      <c r="B94" s="32" t="s">
        <v>131</v>
      </c>
      <c r="C94" s="179" t="s">
        <v>76</v>
      </c>
      <c r="D94" s="89">
        <v>200000</v>
      </c>
      <c r="E94" s="175">
        <v>0</v>
      </c>
      <c r="F94" s="89">
        <f>D94-E94</f>
        <v>200000</v>
      </c>
      <c r="G94" s="212">
        <v>23468</v>
      </c>
    </row>
    <row r="95" spans="1:7" s="84" customFormat="1" ht="21" customHeight="1" x14ac:dyDescent="0.2">
      <c r="A95" s="47"/>
      <c r="B95" s="78"/>
      <c r="C95" s="180"/>
      <c r="D95" s="80"/>
      <c r="E95" s="93"/>
      <c r="F95" s="80"/>
    </row>
    <row r="96" spans="1:7" s="84" customFormat="1" ht="21" customHeight="1" x14ac:dyDescent="0.2">
      <c r="A96" s="45">
        <v>31</v>
      </c>
      <c r="B96" s="32" t="s">
        <v>132</v>
      </c>
      <c r="C96" s="179" t="s">
        <v>76</v>
      </c>
      <c r="D96" s="89">
        <v>100000</v>
      </c>
      <c r="E96" s="175">
        <v>0</v>
      </c>
      <c r="F96" s="89">
        <f>D96-E96</f>
        <v>100000</v>
      </c>
      <c r="G96" s="212">
        <v>23468</v>
      </c>
    </row>
    <row r="97" spans="1:7" s="84" customFormat="1" ht="21" customHeight="1" x14ac:dyDescent="0.2">
      <c r="A97" s="47"/>
      <c r="B97" s="78"/>
      <c r="C97" s="180"/>
      <c r="D97" s="80"/>
      <c r="E97" s="93"/>
      <c r="F97" s="80"/>
    </row>
    <row r="98" spans="1:7" s="84" customFormat="1" ht="21" customHeight="1" x14ac:dyDescent="0.2">
      <c r="A98" s="45">
        <v>32</v>
      </c>
      <c r="B98" s="32" t="s">
        <v>133</v>
      </c>
      <c r="C98" s="179" t="s">
        <v>76</v>
      </c>
      <c r="D98" s="89">
        <v>227457</v>
      </c>
      <c r="E98" s="241">
        <v>0</v>
      </c>
      <c r="F98" s="89">
        <f>D98-E98</f>
        <v>227457</v>
      </c>
      <c r="G98" s="212">
        <v>23468</v>
      </c>
    </row>
    <row r="99" spans="1:7" s="84" customFormat="1" ht="21" customHeight="1" x14ac:dyDescent="0.2">
      <c r="A99" s="46"/>
      <c r="B99" s="79" t="s">
        <v>374</v>
      </c>
      <c r="C99" s="180"/>
      <c r="D99" s="80"/>
      <c r="E99" s="80"/>
      <c r="F99" s="80"/>
    </row>
    <row r="100" spans="1:7" s="84" customFormat="1" ht="21" customHeight="1" x14ac:dyDescent="0.2">
      <c r="A100" s="47"/>
      <c r="B100" s="78"/>
      <c r="C100" s="180"/>
      <c r="D100" s="80"/>
      <c r="E100" s="80"/>
      <c r="F100" s="80"/>
    </row>
    <row r="101" spans="1:7" s="84" customFormat="1" ht="21" customHeight="1" x14ac:dyDescent="0.2">
      <c r="A101" s="45">
        <v>33</v>
      </c>
      <c r="B101" s="79" t="s">
        <v>68</v>
      </c>
      <c r="C101" s="179" t="s">
        <v>76</v>
      </c>
      <c r="D101" s="242">
        <v>249275</v>
      </c>
      <c r="E101" s="175">
        <v>0</v>
      </c>
      <c r="F101" s="89">
        <f>D101-E101</f>
        <v>249275</v>
      </c>
      <c r="G101" s="212">
        <v>23468</v>
      </c>
    </row>
    <row r="102" spans="1:7" s="84" customFormat="1" ht="21" customHeight="1" x14ac:dyDescent="0.2">
      <c r="A102" s="46"/>
      <c r="B102" s="79" t="s">
        <v>134</v>
      </c>
      <c r="C102" s="180"/>
      <c r="D102" s="80"/>
      <c r="E102" s="80"/>
      <c r="F102" s="80"/>
    </row>
    <row r="103" spans="1:7" s="84" customFormat="1" ht="21" customHeight="1" x14ac:dyDescent="0.2">
      <c r="A103" s="47"/>
      <c r="B103" s="78"/>
      <c r="C103" s="180"/>
      <c r="D103" s="80"/>
      <c r="E103" s="80"/>
      <c r="F103" s="80"/>
    </row>
    <row r="104" spans="1:7" s="84" customFormat="1" ht="21" customHeight="1" x14ac:dyDescent="0.2">
      <c r="A104" s="45">
        <v>34</v>
      </c>
      <c r="B104" s="32" t="s">
        <v>128</v>
      </c>
      <c r="C104" s="179" t="s">
        <v>76</v>
      </c>
      <c r="D104" s="89">
        <v>248665</v>
      </c>
      <c r="E104" s="175">
        <v>0</v>
      </c>
      <c r="F104" s="89">
        <f>D104-E104</f>
        <v>248665</v>
      </c>
      <c r="G104" s="212">
        <v>23468</v>
      </c>
    </row>
    <row r="105" spans="1:7" s="84" customFormat="1" ht="21" customHeight="1" x14ac:dyDescent="0.2">
      <c r="A105" s="46"/>
      <c r="B105" s="79" t="s">
        <v>135</v>
      </c>
      <c r="C105" s="180"/>
      <c r="D105" s="80"/>
      <c r="E105" s="80"/>
      <c r="F105" s="80"/>
    </row>
    <row r="106" spans="1:7" s="84" customFormat="1" ht="21" customHeight="1" x14ac:dyDescent="0.2">
      <c r="A106" s="47"/>
      <c r="B106" s="78"/>
      <c r="C106" s="180"/>
      <c r="D106" s="80"/>
      <c r="E106" s="80"/>
      <c r="F106" s="80"/>
    </row>
    <row r="107" spans="1:7" s="84" customFormat="1" ht="21" customHeight="1" x14ac:dyDescent="0.2">
      <c r="A107" s="45">
        <v>35</v>
      </c>
      <c r="B107" s="32" t="s">
        <v>128</v>
      </c>
      <c r="C107" s="179" t="s">
        <v>76</v>
      </c>
      <c r="D107" s="89">
        <v>248665</v>
      </c>
      <c r="E107" s="175">
        <v>0</v>
      </c>
      <c r="F107" s="89">
        <f>D107-E107</f>
        <v>248665</v>
      </c>
      <c r="G107" s="212">
        <v>23468</v>
      </c>
    </row>
    <row r="108" spans="1:7" s="84" customFormat="1" ht="21" customHeight="1" x14ac:dyDescent="0.2">
      <c r="A108" s="46"/>
      <c r="B108" s="79" t="s">
        <v>136</v>
      </c>
      <c r="C108" s="180"/>
      <c r="D108" s="80"/>
      <c r="E108" s="80"/>
      <c r="F108" s="80"/>
    </row>
    <row r="109" spans="1:7" s="84" customFormat="1" ht="21" customHeight="1" x14ac:dyDescent="0.2">
      <c r="A109" s="47"/>
      <c r="B109" s="78"/>
      <c r="C109" s="213"/>
      <c r="D109" s="93"/>
      <c r="E109" s="93"/>
      <c r="F109" s="93"/>
    </row>
    <row r="110" spans="1:7" s="84" customFormat="1" ht="21" customHeight="1" x14ac:dyDescent="0.2">
      <c r="A110" s="45">
        <v>36</v>
      </c>
      <c r="B110" s="32" t="s">
        <v>138</v>
      </c>
      <c r="C110" s="179" t="s">
        <v>76</v>
      </c>
      <c r="D110" s="89">
        <v>46204</v>
      </c>
      <c r="E110" s="175">
        <v>0</v>
      </c>
      <c r="F110" s="89">
        <f>D110-E110</f>
        <v>46204</v>
      </c>
      <c r="G110" s="212">
        <v>23468</v>
      </c>
    </row>
    <row r="111" spans="1:7" s="84" customFormat="1" ht="21" customHeight="1" x14ac:dyDescent="0.2">
      <c r="A111" s="46"/>
      <c r="B111" s="79" t="s">
        <v>139</v>
      </c>
      <c r="C111" s="180"/>
      <c r="D111" s="80"/>
      <c r="E111" s="80"/>
      <c r="F111" s="80"/>
    </row>
    <row r="112" spans="1:7" s="84" customFormat="1" ht="21" customHeight="1" x14ac:dyDescent="0.2">
      <c r="A112" s="47"/>
      <c r="B112" s="78"/>
      <c r="C112" s="180"/>
      <c r="D112" s="80"/>
      <c r="E112" s="80"/>
      <c r="F112" s="80"/>
    </row>
    <row r="113" spans="1:7" s="84" customFormat="1" ht="21" customHeight="1" x14ac:dyDescent="0.2">
      <c r="A113" s="45">
        <v>37</v>
      </c>
      <c r="B113" s="32" t="s">
        <v>140</v>
      </c>
      <c r="C113" s="179" t="s">
        <v>76</v>
      </c>
      <c r="D113" s="89">
        <v>62877</v>
      </c>
      <c r="E113" s="175">
        <v>0</v>
      </c>
      <c r="F113" s="89">
        <f>D113-E113</f>
        <v>62877</v>
      </c>
      <c r="G113" s="212">
        <v>23468</v>
      </c>
    </row>
    <row r="114" spans="1:7" s="84" customFormat="1" ht="21" customHeight="1" x14ac:dyDescent="0.2">
      <c r="A114" s="46"/>
      <c r="B114" s="79" t="s">
        <v>141</v>
      </c>
      <c r="C114" s="180"/>
      <c r="D114" s="80"/>
      <c r="E114" s="80"/>
      <c r="F114" s="80"/>
    </row>
    <row r="115" spans="1:7" s="84" customFormat="1" ht="21" customHeight="1" x14ac:dyDescent="0.2">
      <c r="A115" s="47"/>
      <c r="B115" s="78"/>
      <c r="C115" s="180"/>
      <c r="D115" s="80"/>
      <c r="E115" s="80"/>
      <c r="F115" s="80"/>
    </row>
    <row r="116" spans="1:7" s="84" customFormat="1" ht="21" customHeight="1" x14ac:dyDescent="0.2">
      <c r="A116" s="45">
        <v>38</v>
      </c>
      <c r="B116" s="32" t="s">
        <v>128</v>
      </c>
      <c r="C116" s="179" t="s">
        <v>76</v>
      </c>
      <c r="D116" s="89">
        <v>249788</v>
      </c>
      <c r="E116" s="175">
        <v>0</v>
      </c>
      <c r="F116" s="89">
        <f>D116-E116</f>
        <v>249788</v>
      </c>
      <c r="G116" s="212">
        <v>23468</v>
      </c>
    </row>
    <row r="117" spans="1:7" s="84" customFormat="1" ht="21" customHeight="1" x14ac:dyDescent="0.2">
      <c r="A117" s="46"/>
      <c r="B117" s="79" t="s">
        <v>143</v>
      </c>
      <c r="C117" s="180"/>
      <c r="D117" s="80"/>
      <c r="E117" s="80"/>
      <c r="F117" s="80"/>
      <c r="G117" s="212"/>
    </row>
    <row r="118" spans="1:7" s="84" customFormat="1" ht="21" customHeight="1" x14ac:dyDescent="0.2">
      <c r="A118" s="46"/>
      <c r="B118" s="79"/>
      <c r="C118" s="180"/>
      <c r="D118" s="80"/>
      <c r="E118" s="80"/>
      <c r="F118" s="80"/>
      <c r="G118" s="212"/>
    </row>
    <row r="119" spans="1:7" s="84" customFormat="1" ht="21" customHeight="1" x14ac:dyDescent="0.2">
      <c r="A119" s="47"/>
      <c r="B119" s="78"/>
      <c r="C119" s="213"/>
      <c r="D119" s="93"/>
      <c r="E119" s="93"/>
      <c r="F119" s="93"/>
    </row>
    <row r="120" spans="1:7" s="84" customFormat="1" ht="21" customHeight="1" x14ac:dyDescent="0.2">
      <c r="A120" s="45">
        <v>39</v>
      </c>
      <c r="B120" s="32" t="s">
        <v>144</v>
      </c>
      <c r="C120" s="179" t="s">
        <v>76</v>
      </c>
      <c r="D120" s="89">
        <v>99757</v>
      </c>
      <c r="E120" s="175">
        <v>0</v>
      </c>
      <c r="F120" s="89">
        <f>D120-E120</f>
        <v>99757</v>
      </c>
      <c r="G120" s="212">
        <v>23468</v>
      </c>
    </row>
    <row r="121" spans="1:7" s="84" customFormat="1" ht="21" customHeight="1" x14ac:dyDescent="0.2">
      <c r="A121" s="46"/>
      <c r="B121" s="79" t="s">
        <v>145</v>
      </c>
      <c r="C121" s="180"/>
      <c r="D121" s="80"/>
      <c r="E121" s="80"/>
      <c r="F121" s="80"/>
    </row>
    <row r="122" spans="1:7" s="84" customFormat="1" ht="21" customHeight="1" x14ac:dyDescent="0.2">
      <c r="A122" s="47"/>
      <c r="B122" s="78"/>
      <c r="C122" s="180"/>
      <c r="D122" s="80"/>
      <c r="E122" s="80"/>
      <c r="F122" s="80"/>
    </row>
    <row r="123" spans="1:7" s="84" customFormat="1" ht="21" customHeight="1" x14ac:dyDescent="0.2">
      <c r="A123" s="45">
        <v>40</v>
      </c>
      <c r="B123" s="32" t="s">
        <v>146</v>
      </c>
      <c r="C123" s="179" t="s">
        <v>76</v>
      </c>
      <c r="D123" s="89">
        <v>100000</v>
      </c>
      <c r="E123" s="175">
        <v>0</v>
      </c>
      <c r="F123" s="89">
        <f>D123-E123</f>
        <v>100000</v>
      </c>
      <c r="G123" s="212">
        <v>23468</v>
      </c>
    </row>
    <row r="124" spans="1:7" s="84" customFormat="1" ht="21" customHeight="1" x14ac:dyDescent="0.2">
      <c r="A124" s="46"/>
      <c r="B124" s="79" t="s">
        <v>147</v>
      </c>
      <c r="C124" s="180"/>
      <c r="D124" s="80"/>
      <c r="E124" s="80"/>
      <c r="F124" s="80"/>
    </row>
    <row r="125" spans="1:7" s="84" customFormat="1" ht="21" customHeight="1" x14ac:dyDescent="0.2">
      <c r="A125" s="47"/>
      <c r="B125" s="78"/>
      <c r="C125" s="180"/>
      <c r="D125" s="80"/>
      <c r="E125" s="80"/>
      <c r="F125" s="80"/>
    </row>
    <row r="126" spans="1:7" s="84" customFormat="1" ht="21" customHeight="1" x14ac:dyDescent="0.2">
      <c r="A126" s="45">
        <v>41</v>
      </c>
      <c r="B126" s="32" t="s">
        <v>128</v>
      </c>
      <c r="C126" s="179" t="s">
        <v>76</v>
      </c>
      <c r="D126" s="89">
        <v>179758</v>
      </c>
      <c r="E126" s="175">
        <v>0</v>
      </c>
      <c r="F126" s="89">
        <f>D126-E126</f>
        <v>179758</v>
      </c>
      <c r="G126" s="212">
        <v>23468</v>
      </c>
    </row>
    <row r="127" spans="1:7" s="84" customFormat="1" ht="21" customHeight="1" x14ac:dyDescent="0.2">
      <c r="A127" s="46"/>
      <c r="B127" s="79" t="s">
        <v>153</v>
      </c>
      <c r="C127" s="180"/>
      <c r="D127" s="80"/>
      <c r="E127" s="80"/>
      <c r="F127" s="80"/>
    </row>
    <row r="128" spans="1:7" s="84" customFormat="1" ht="21" customHeight="1" x14ac:dyDescent="0.2">
      <c r="A128" s="47"/>
      <c r="B128" s="78"/>
      <c r="C128" s="180"/>
      <c r="D128" s="80"/>
      <c r="E128" s="80"/>
      <c r="F128" s="80"/>
    </row>
    <row r="129" spans="1:7" s="84" customFormat="1" ht="21" customHeight="1" x14ac:dyDescent="0.2">
      <c r="A129" s="45">
        <v>42</v>
      </c>
      <c r="B129" s="32" t="s">
        <v>154</v>
      </c>
      <c r="C129" s="179" t="s">
        <v>76</v>
      </c>
      <c r="D129" s="89">
        <v>100000</v>
      </c>
      <c r="E129" s="175">
        <v>0</v>
      </c>
      <c r="F129" s="89">
        <f>D129-E129</f>
        <v>100000</v>
      </c>
      <c r="G129" s="212">
        <v>23468</v>
      </c>
    </row>
    <row r="130" spans="1:7" s="84" customFormat="1" ht="21" customHeight="1" x14ac:dyDescent="0.2">
      <c r="A130" s="46"/>
      <c r="B130" s="79"/>
      <c r="C130" s="180"/>
      <c r="D130" s="80"/>
      <c r="E130" s="80"/>
      <c r="F130" s="80"/>
      <c r="G130" s="212"/>
    </row>
    <row r="131" spans="1:7" s="84" customFormat="1" ht="21" customHeight="1" x14ac:dyDescent="0.2">
      <c r="A131" s="47"/>
      <c r="B131" s="78"/>
      <c r="C131" s="180"/>
      <c r="D131" s="80"/>
      <c r="E131" s="80"/>
      <c r="F131" s="80"/>
    </row>
    <row r="132" spans="1:7" s="84" customFormat="1" ht="21" customHeight="1" x14ac:dyDescent="0.2">
      <c r="A132" s="45">
        <v>43</v>
      </c>
      <c r="B132" s="32" t="s">
        <v>128</v>
      </c>
      <c r="C132" s="179" t="s">
        <v>76</v>
      </c>
      <c r="D132" s="89">
        <v>149798</v>
      </c>
      <c r="E132" s="175">
        <v>0</v>
      </c>
      <c r="F132" s="89">
        <f>D132-E132</f>
        <v>149798</v>
      </c>
      <c r="G132" s="212">
        <v>23468</v>
      </c>
    </row>
    <row r="133" spans="1:7" s="84" customFormat="1" ht="21" customHeight="1" x14ac:dyDescent="0.2">
      <c r="A133" s="46"/>
      <c r="B133" s="79" t="s">
        <v>155</v>
      </c>
      <c r="C133" s="180"/>
      <c r="D133" s="80"/>
      <c r="E133" s="80"/>
      <c r="F133" s="80"/>
    </row>
    <row r="134" spans="1:7" s="84" customFormat="1" ht="21" customHeight="1" x14ac:dyDescent="0.2">
      <c r="A134" s="47"/>
      <c r="B134" s="78"/>
      <c r="C134" s="180"/>
      <c r="D134" s="80"/>
      <c r="E134" s="80"/>
      <c r="F134" s="80"/>
    </row>
    <row r="135" spans="1:7" s="84" customFormat="1" ht="21" customHeight="1" x14ac:dyDescent="0.2">
      <c r="A135" s="45">
        <v>44</v>
      </c>
      <c r="B135" s="32" t="s">
        <v>158</v>
      </c>
      <c r="C135" s="179" t="s">
        <v>76</v>
      </c>
      <c r="D135" s="89">
        <v>247976</v>
      </c>
      <c r="E135" s="175">
        <v>0</v>
      </c>
      <c r="F135" s="89">
        <f>D135-E135</f>
        <v>247976</v>
      </c>
      <c r="G135" s="212">
        <v>23468</v>
      </c>
    </row>
    <row r="136" spans="1:7" s="84" customFormat="1" ht="21" customHeight="1" x14ac:dyDescent="0.2">
      <c r="A136" s="46"/>
      <c r="B136" s="79" t="s">
        <v>159</v>
      </c>
      <c r="C136" s="180"/>
      <c r="D136" s="80"/>
      <c r="E136" s="80"/>
      <c r="F136" s="80"/>
    </row>
    <row r="137" spans="1:7" s="84" customFormat="1" ht="21" customHeight="1" x14ac:dyDescent="0.2">
      <c r="A137" s="47"/>
      <c r="B137" s="78"/>
      <c r="C137" s="180"/>
      <c r="D137" s="80"/>
      <c r="E137" s="80"/>
      <c r="F137" s="80"/>
    </row>
    <row r="138" spans="1:7" s="84" customFormat="1" ht="21" customHeight="1" x14ac:dyDescent="0.2">
      <c r="A138" s="45">
        <v>45</v>
      </c>
      <c r="B138" s="32" t="s">
        <v>160</v>
      </c>
      <c r="C138" s="179" t="s">
        <v>76</v>
      </c>
      <c r="D138" s="89">
        <v>207772</v>
      </c>
      <c r="E138" s="175">
        <v>0</v>
      </c>
      <c r="F138" s="89">
        <f>D138-E138</f>
        <v>207772</v>
      </c>
      <c r="G138" s="212">
        <v>23468</v>
      </c>
    </row>
    <row r="139" spans="1:7" s="84" customFormat="1" ht="21" customHeight="1" x14ac:dyDescent="0.2">
      <c r="A139" s="46"/>
      <c r="B139" s="79"/>
      <c r="C139" s="180"/>
      <c r="D139" s="80"/>
      <c r="E139" s="243"/>
      <c r="F139" s="80"/>
      <c r="G139" s="212"/>
    </row>
    <row r="140" spans="1:7" s="84" customFormat="1" ht="21" customHeight="1" x14ac:dyDescent="0.2">
      <c r="A140" s="47"/>
      <c r="B140" s="78"/>
      <c r="C140" s="213"/>
      <c r="D140" s="93"/>
      <c r="E140" s="93"/>
      <c r="F140" s="93"/>
    </row>
    <row r="141" spans="1:7" s="84" customFormat="1" ht="21" customHeight="1" x14ac:dyDescent="0.2">
      <c r="A141" s="45">
        <v>46</v>
      </c>
      <c r="B141" s="32" t="s">
        <v>161</v>
      </c>
      <c r="C141" s="179" t="s">
        <v>76</v>
      </c>
      <c r="D141" s="89">
        <v>42228</v>
      </c>
      <c r="E141" s="175">
        <v>0</v>
      </c>
      <c r="F141" s="89">
        <f>D141-E141</f>
        <v>42228</v>
      </c>
      <c r="G141" s="212">
        <v>23468</v>
      </c>
    </row>
    <row r="142" spans="1:7" s="84" customFormat="1" ht="21" customHeight="1" x14ac:dyDescent="0.2">
      <c r="A142" s="46"/>
      <c r="B142" s="79" t="s">
        <v>162</v>
      </c>
      <c r="C142" s="180"/>
      <c r="D142" s="80"/>
      <c r="E142" s="243"/>
      <c r="F142" s="80"/>
      <c r="G142" s="212"/>
    </row>
    <row r="143" spans="1:7" s="84" customFormat="1" ht="21" customHeight="1" x14ac:dyDescent="0.2">
      <c r="A143" s="46"/>
      <c r="B143" s="79"/>
      <c r="C143" s="180"/>
      <c r="D143" s="80"/>
      <c r="E143" s="80"/>
      <c r="F143" s="80"/>
    </row>
    <row r="144" spans="1:7" s="84" customFormat="1" ht="21" customHeight="1" x14ac:dyDescent="0.2">
      <c r="A144" s="45">
        <v>47</v>
      </c>
      <c r="B144" s="32" t="s">
        <v>68</v>
      </c>
      <c r="C144" s="179" t="s">
        <v>76</v>
      </c>
      <c r="D144" s="89">
        <v>497273</v>
      </c>
      <c r="E144" s="175">
        <v>0</v>
      </c>
      <c r="F144" s="89">
        <f>D144-E144</f>
        <v>497273</v>
      </c>
      <c r="G144" s="212">
        <v>23468</v>
      </c>
    </row>
    <row r="145" spans="1:7" s="84" customFormat="1" ht="21" customHeight="1" x14ac:dyDescent="0.2">
      <c r="A145" s="46"/>
      <c r="B145" s="79" t="s">
        <v>163</v>
      </c>
      <c r="C145" s="180"/>
      <c r="D145" s="80"/>
      <c r="E145" s="80"/>
      <c r="F145" s="80"/>
    </row>
    <row r="146" spans="1:7" s="84" customFormat="1" ht="21" customHeight="1" x14ac:dyDescent="0.2">
      <c r="A146" s="47"/>
      <c r="B146" s="78"/>
      <c r="C146" s="180"/>
      <c r="D146" s="80"/>
      <c r="E146" s="80"/>
      <c r="F146" s="80"/>
    </row>
    <row r="147" spans="1:7" s="84" customFormat="1" ht="21" customHeight="1" x14ac:dyDescent="0.2">
      <c r="A147" s="45">
        <v>48</v>
      </c>
      <c r="B147" s="32" t="s">
        <v>128</v>
      </c>
      <c r="C147" s="179" t="s">
        <v>76</v>
      </c>
      <c r="D147" s="89">
        <v>248665</v>
      </c>
      <c r="E147" s="175">
        <v>0</v>
      </c>
      <c r="F147" s="89">
        <f>D147-E147</f>
        <v>248665</v>
      </c>
      <c r="G147" s="212">
        <v>23468</v>
      </c>
    </row>
    <row r="148" spans="1:7" s="84" customFormat="1" ht="21" customHeight="1" x14ac:dyDescent="0.2">
      <c r="A148" s="47"/>
      <c r="B148" s="78" t="s">
        <v>164</v>
      </c>
      <c r="C148" s="213"/>
      <c r="D148" s="93"/>
      <c r="E148" s="93"/>
      <c r="F148" s="93"/>
    </row>
    <row r="149" spans="1:7" s="84" customFormat="1" ht="21" customHeight="1" x14ac:dyDescent="0.2">
      <c r="A149" s="45">
        <v>49</v>
      </c>
      <c r="B149" s="32" t="s">
        <v>165</v>
      </c>
      <c r="C149" s="179" t="s">
        <v>76</v>
      </c>
      <c r="D149" s="89">
        <v>498475</v>
      </c>
      <c r="E149" s="175">
        <v>0</v>
      </c>
      <c r="F149" s="89">
        <f>D149-E149</f>
        <v>498475</v>
      </c>
      <c r="G149" s="212">
        <v>23468</v>
      </c>
    </row>
    <row r="150" spans="1:7" s="84" customFormat="1" ht="21" customHeight="1" x14ac:dyDescent="0.2">
      <c r="A150" s="46"/>
      <c r="B150" s="79" t="s">
        <v>166</v>
      </c>
      <c r="C150" s="180"/>
      <c r="D150" s="80"/>
      <c r="E150" s="80"/>
      <c r="F150" s="80"/>
    </row>
    <row r="151" spans="1:7" s="84" customFormat="1" ht="21" customHeight="1" x14ac:dyDescent="0.2">
      <c r="A151" s="47"/>
      <c r="B151" s="78"/>
      <c r="C151" s="180"/>
      <c r="D151" s="80"/>
      <c r="E151" s="80"/>
      <c r="F151" s="80"/>
    </row>
    <row r="152" spans="1:7" s="84" customFormat="1" ht="21" customHeight="1" x14ac:dyDescent="0.2">
      <c r="A152" s="45">
        <v>50</v>
      </c>
      <c r="B152" s="32" t="s">
        <v>167</v>
      </c>
      <c r="C152" s="179" t="s">
        <v>76</v>
      </c>
      <c r="D152" s="89">
        <v>250000</v>
      </c>
      <c r="E152" s="175">
        <v>0</v>
      </c>
      <c r="F152" s="89">
        <f>D152-E152</f>
        <v>250000</v>
      </c>
      <c r="G152" s="212">
        <v>23468</v>
      </c>
    </row>
    <row r="153" spans="1:7" s="84" customFormat="1" ht="21" customHeight="1" x14ac:dyDescent="0.2">
      <c r="A153" s="46"/>
      <c r="B153" s="79" t="s">
        <v>168</v>
      </c>
      <c r="C153" s="180"/>
      <c r="D153" s="80"/>
      <c r="E153" s="80"/>
      <c r="F153" s="80"/>
    </row>
    <row r="154" spans="1:7" s="84" customFormat="1" ht="21" customHeight="1" x14ac:dyDescent="0.2">
      <c r="A154" s="47"/>
      <c r="B154" s="78"/>
      <c r="C154" s="180"/>
      <c r="D154" s="80"/>
      <c r="E154" s="80"/>
      <c r="F154" s="80"/>
    </row>
    <row r="155" spans="1:7" s="84" customFormat="1" ht="21" customHeight="1" x14ac:dyDescent="0.2">
      <c r="A155" s="45">
        <v>51</v>
      </c>
      <c r="B155" s="32" t="s">
        <v>151</v>
      </c>
      <c r="C155" s="179" t="s">
        <v>76</v>
      </c>
      <c r="D155" s="89">
        <v>203796</v>
      </c>
      <c r="E155" s="175">
        <v>0</v>
      </c>
      <c r="F155" s="89">
        <f>D155-E155</f>
        <v>203796</v>
      </c>
      <c r="G155" s="212">
        <v>23468</v>
      </c>
    </row>
    <row r="156" spans="1:7" s="84" customFormat="1" ht="21" customHeight="1" x14ac:dyDescent="0.2">
      <c r="A156" s="46"/>
      <c r="B156" s="79" t="s">
        <v>398</v>
      </c>
      <c r="C156" s="180"/>
      <c r="D156" s="80"/>
      <c r="E156" s="80"/>
      <c r="F156" s="80"/>
    </row>
    <row r="157" spans="1:7" s="84" customFormat="1" ht="21" customHeight="1" x14ac:dyDescent="0.2">
      <c r="A157" s="47"/>
      <c r="B157" s="78"/>
      <c r="C157" s="180"/>
      <c r="D157" s="80"/>
      <c r="E157" s="80"/>
      <c r="F157" s="80"/>
    </row>
    <row r="158" spans="1:7" s="84" customFormat="1" ht="21" customHeight="1" x14ac:dyDescent="0.2">
      <c r="A158" s="45">
        <v>52</v>
      </c>
      <c r="B158" s="32" t="s">
        <v>151</v>
      </c>
      <c r="C158" s="179" t="s">
        <v>76</v>
      </c>
      <c r="D158" s="89">
        <v>187123</v>
      </c>
      <c r="E158" s="175">
        <v>0</v>
      </c>
      <c r="F158" s="89">
        <f>D158-E158</f>
        <v>187123</v>
      </c>
      <c r="G158" s="212">
        <v>23468</v>
      </c>
    </row>
    <row r="159" spans="1:7" s="84" customFormat="1" ht="21" customHeight="1" x14ac:dyDescent="0.2">
      <c r="A159" s="46"/>
      <c r="B159" s="79" t="s">
        <v>332</v>
      </c>
      <c r="C159" s="180"/>
      <c r="D159" s="80"/>
      <c r="E159" s="80"/>
      <c r="F159" s="80"/>
    </row>
    <row r="160" spans="1:7" s="84" customFormat="1" ht="21" customHeight="1" x14ac:dyDescent="0.2">
      <c r="A160" s="47"/>
      <c r="B160" s="78"/>
      <c r="C160" s="180"/>
      <c r="D160" s="80"/>
      <c r="E160" s="80"/>
      <c r="F160" s="80"/>
    </row>
    <row r="161" spans="1:7" s="84" customFormat="1" ht="21" customHeight="1" x14ac:dyDescent="0.2">
      <c r="A161" s="45">
        <v>53</v>
      </c>
      <c r="B161" s="32" t="s">
        <v>148</v>
      </c>
      <c r="C161" s="179" t="s">
        <v>76</v>
      </c>
      <c r="D161" s="89">
        <v>100000</v>
      </c>
      <c r="E161" s="175">
        <v>0</v>
      </c>
      <c r="F161" s="89">
        <f>D161-E161</f>
        <v>100000</v>
      </c>
      <c r="G161" s="212">
        <v>23468</v>
      </c>
    </row>
    <row r="162" spans="1:7" s="84" customFormat="1" ht="21" customHeight="1" x14ac:dyDescent="0.2">
      <c r="A162" s="46"/>
      <c r="B162" s="79" t="s">
        <v>149</v>
      </c>
      <c r="C162" s="180"/>
      <c r="D162" s="80"/>
      <c r="E162" s="80"/>
      <c r="F162" s="80"/>
    </row>
    <row r="163" spans="1:7" s="84" customFormat="1" ht="21" customHeight="1" x14ac:dyDescent="0.2">
      <c r="A163" s="47"/>
      <c r="B163" s="78"/>
      <c r="C163" s="180"/>
      <c r="D163" s="80"/>
      <c r="E163" s="80"/>
      <c r="F163" s="80"/>
    </row>
    <row r="164" spans="1:7" s="84" customFormat="1" ht="21" customHeight="1" x14ac:dyDescent="0.2">
      <c r="A164" s="45">
        <v>54</v>
      </c>
      <c r="B164" s="32" t="s">
        <v>150</v>
      </c>
      <c r="C164" s="179" t="s">
        <v>76</v>
      </c>
      <c r="D164" s="89">
        <v>100000</v>
      </c>
      <c r="E164" s="175">
        <v>0</v>
      </c>
      <c r="F164" s="89">
        <f>D164-E164</f>
        <v>100000</v>
      </c>
      <c r="G164" s="212">
        <v>23468</v>
      </c>
    </row>
    <row r="165" spans="1:7" s="84" customFormat="1" ht="21" customHeight="1" x14ac:dyDescent="0.2">
      <c r="A165" s="46"/>
      <c r="B165" s="79"/>
      <c r="C165" s="180"/>
      <c r="D165" s="80"/>
      <c r="E165" s="80"/>
      <c r="F165" s="80"/>
    </row>
    <row r="166" spans="1:7" s="84" customFormat="1" ht="21" customHeight="1" x14ac:dyDescent="0.2">
      <c r="A166" s="47"/>
      <c r="B166" s="78"/>
      <c r="C166" s="47"/>
      <c r="D166" s="93"/>
      <c r="E166" s="93"/>
      <c r="F166" s="93"/>
    </row>
    <row r="167" spans="1:7" s="84" customFormat="1" ht="21" customHeight="1" x14ac:dyDescent="0.2">
      <c r="A167" s="45">
        <v>55</v>
      </c>
      <c r="B167" s="32" t="s">
        <v>399</v>
      </c>
      <c r="C167" s="179" t="s">
        <v>76</v>
      </c>
      <c r="D167" s="89">
        <v>250000</v>
      </c>
      <c r="E167" s="175">
        <v>0</v>
      </c>
      <c r="F167" s="89">
        <f>D167-E167</f>
        <v>250000</v>
      </c>
      <c r="G167" s="212">
        <v>23468</v>
      </c>
    </row>
    <row r="168" spans="1:7" s="84" customFormat="1" ht="21" customHeight="1" x14ac:dyDescent="0.2">
      <c r="A168" s="46"/>
      <c r="B168" s="79" t="s">
        <v>152</v>
      </c>
      <c r="C168" s="180"/>
      <c r="D168" s="80"/>
      <c r="E168" s="80"/>
      <c r="F168" s="80"/>
    </row>
    <row r="169" spans="1:7" s="84" customFormat="1" ht="21" customHeight="1" x14ac:dyDescent="0.2">
      <c r="A169" s="47"/>
      <c r="B169" s="78"/>
      <c r="C169" s="47"/>
      <c r="D169" s="93"/>
      <c r="E169" s="93"/>
      <c r="F169" s="93"/>
    </row>
    <row r="170" spans="1:7" s="84" customFormat="1" ht="21" customHeight="1" x14ac:dyDescent="0.2">
      <c r="A170" s="45">
        <v>56</v>
      </c>
      <c r="B170" s="32" t="s">
        <v>120</v>
      </c>
      <c r="C170" s="179" t="s">
        <v>76</v>
      </c>
      <c r="D170" s="89">
        <v>100000</v>
      </c>
      <c r="E170" s="175">
        <v>0</v>
      </c>
      <c r="F170" s="89">
        <f>D170-E170</f>
        <v>100000</v>
      </c>
      <c r="G170" s="212">
        <v>23468</v>
      </c>
    </row>
    <row r="171" spans="1:7" s="84" customFormat="1" ht="21" customHeight="1" x14ac:dyDescent="0.2">
      <c r="A171" s="46"/>
      <c r="B171" s="79" t="s">
        <v>400</v>
      </c>
      <c r="C171" s="180"/>
      <c r="D171" s="80"/>
      <c r="E171" s="243"/>
      <c r="F171" s="80"/>
      <c r="G171" s="212"/>
    </row>
    <row r="172" spans="1:7" s="84" customFormat="1" ht="21" customHeight="1" x14ac:dyDescent="0.2">
      <c r="A172" s="46"/>
      <c r="B172" s="79"/>
      <c r="C172" s="180"/>
      <c r="D172" s="80"/>
      <c r="E172" s="80"/>
      <c r="F172" s="80"/>
    </row>
    <row r="173" spans="1:7" s="84" customFormat="1" ht="21" customHeight="1" x14ac:dyDescent="0.2">
      <c r="A173" s="45">
        <v>57</v>
      </c>
      <c r="B173" s="32" t="s">
        <v>172</v>
      </c>
      <c r="C173" s="179" t="s">
        <v>76</v>
      </c>
      <c r="D173" s="89">
        <v>112000</v>
      </c>
      <c r="E173" s="175">
        <v>0</v>
      </c>
      <c r="F173" s="89">
        <f>D173-E173</f>
        <v>112000</v>
      </c>
      <c r="G173" s="212">
        <v>23468</v>
      </c>
    </row>
    <row r="174" spans="1:7" s="84" customFormat="1" ht="21" customHeight="1" x14ac:dyDescent="0.2">
      <c r="A174" s="46"/>
      <c r="B174" s="79" t="s">
        <v>173</v>
      </c>
      <c r="C174" s="180"/>
      <c r="D174" s="80"/>
      <c r="E174" s="80"/>
      <c r="F174" s="80"/>
    </row>
    <row r="175" spans="1:7" s="84" customFormat="1" ht="21" customHeight="1" x14ac:dyDescent="0.2">
      <c r="A175" s="47"/>
      <c r="B175" s="78"/>
      <c r="C175" s="47"/>
      <c r="D175" s="93"/>
      <c r="E175" s="93"/>
      <c r="F175" s="93"/>
    </row>
    <row r="176" spans="1:7" s="84" customFormat="1" ht="21" customHeight="1" x14ac:dyDescent="0.2">
      <c r="A176" s="45">
        <v>58</v>
      </c>
      <c r="B176" s="32" t="s">
        <v>128</v>
      </c>
      <c r="C176" s="179" t="s">
        <v>76</v>
      </c>
      <c r="D176" s="89">
        <v>426500</v>
      </c>
      <c r="E176" s="175">
        <v>0</v>
      </c>
      <c r="F176" s="89">
        <f>D176-E176</f>
        <v>426500</v>
      </c>
      <c r="G176" s="212">
        <v>23621</v>
      </c>
    </row>
    <row r="177" spans="1:7" s="84" customFormat="1" ht="21" customHeight="1" x14ac:dyDescent="0.2">
      <c r="A177" s="47"/>
      <c r="B177" s="78" t="s">
        <v>174</v>
      </c>
      <c r="C177" s="213"/>
      <c r="D177" s="93"/>
      <c r="E177" s="93"/>
      <c r="F177" s="93"/>
    </row>
    <row r="178" spans="1:7" s="84" customFormat="1" ht="21" customHeight="1" x14ac:dyDescent="0.2">
      <c r="A178" s="45">
        <v>59</v>
      </c>
      <c r="B178" s="32" t="s">
        <v>175</v>
      </c>
      <c r="C178" s="179" t="s">
        <v>76</v>
      </c>
      <c r="D178" s="89">
        <v>480000</v>
      </c>
      <c r="E178" s="175">
        <v>0</v>
      </c>
      <c r="F178" s="89">
        <f>D178-E178</f>
        <v>480000</v>
      </c>
      <c r="G178" s="212">
        <v>23621</v>
      </c>
    </row>
    <row r="179" spans="1:7" s="84" customFormat="1" ht="21" customHeight="1" x14ac:dyDescent="0.2">
      <c r="A179" s="46"/>
      <c r="B179" s="79" t="s">
        <v>176</v>
      </c>
      <c r="C179" s="180"/>
      <c r="D179" s="80"/>
      <c r="E179" s="80"/>
      <c r="F179" s="80"/>
    </row>
    <row r="180" spans="1:7" s="84" customFormat="1" ht="21" customHeight="1" x14ac:dyDescent="0.2">
      <c r="A180" s="47"/>
      <c r="B180" s="78"/>
      <c r="C180" s="180"/>
      <c r="D180" s="80"/>
      <c r="E180" s="80"/>
      <c r="F180" s="80"/>
    </row>
    <row r="181" spans="1:7" s="84" customFormat="1" ht="21" customHeight="1" x14ac:dyDescent="0.2">
      <c r="A181" s="45">
        <v>60</v>
      </c>
      <c r="B181" s="32" t="s">
        <v>196</v>
      </c>
      <c r="C181" s="179" t="s">
        <v>198</v>
      </c>
      <c r="D181" s="89">
        <v>250000</v>
      </c>
      <c r="E181" s="175">
        <v>0</v>
      </c>
      <c r="F181" s="89">
        <f>D181-E181</f>
        <v>250000</v>
      </c>
    </row>
    <row r="182" spans="1:7" s="84" customFormat="1" ht="21" customHeight="1" x14ac:dyDescent="0.2">
      <c r="A182" s="46"/>
      <c r="B182" s="79" t="s">
        <v>197</v>
      </c>
      <c r="C182" s="180" t="s">
        <v>195</v>
      </c>
      <c r="D182" s="80"/>
      <c r="E182" s="243"/>
      <c r="F182" s="80"/>
    </row>
    <row r="183" spans="1:7" s="84" customFormat="1" ht="21" customHeight="1" x14ac:dyDescent="0.2">
      <c r="A183" s="47"/>
      <c r="B183" s="78"/>
      <c r="C183" s="180"/>
      <c r="D183" s="80"/>
      <c r="E183" s="243"/>
      <c r="F183" s="80"/>
    </row>
    <row r="184" spans="1:7" s="84" customFormat="1" ht="21" customHeight="1" x14ac:dyDescent="0.2">
      <c r="A184" s="45">
        <v>61</v>
      </c>
      <c r="B184" s="32" t="s">
        <v>199</v>
      </c>
      <c r="C184" s="179" t="s">
        <v>198</v>
      </c>
      <c r="D184" s="89">
        <v>250000</v>
      </c>
      <c r="E184" s="175">
        <v>0</v>
      </c>
      <c r="F184" s="89">
        <f>D184-E184</f>
        <v>250000</v>
      </c>
    </row>
    <row r="185" spans="1:7" s="84" customFormat="1" ht="21" customHeight="1" x14ac:dyDescent="0.2">
      <c r="A185" s="46"/>
      <c r="B185" s="79"/>
      <c r="C185" s="180" t="s">
        <v>195</v>
      </c>
      <c r="D185" s="80"/>
      <c r="E185" s="243"/>
      <c r="F185" s="80"/>
    </row>
    <row r="186" spans="1:7" s="84" customFormat="1" ht="21" customHeight="1" x14ac:dyDescent="0.2">
      <c r="A186" s="47"/>
      <c r="B186" s="78"/>
      <c r="C186" s="180"/>
      <c r="D186" s="80"/>
      <c r="E186" s="243"/>
      <c r="F186" s="80"/>
    </row>
    <row r="187" spans="1:7" s="84" customFormat="1" ht="21" customHeight="1" x14ac:dyDescent="0.2">
      <c r="A187" s="45">
        <v>62</v>
      </c>
      <c r="B187" s="32" t="s">
        <v>201</v>
      </c>
      <c r="C187" s="179" t="s">
        <v>198</v>
      </c>
      <c r="D187" s="89">
        <v>250000</v>
      </c>
      <c r="E187" s="175">
        <v>0</v>
      </c>
      <c r="F187" s="89">
        <f>D187-E187</f>
        <v>250000</v>
      </c>
    </row>
    <row r="188" spans="1:7" s="84" customFormat="1" ht="21" customHeight="1" x14ac:dyDescent="0.2">
      <c r="A188" s="46"/>
      <c r="B188" s="79" t="s">
        <v>202</v>
      </c>
      <c r="C188" s="180"/>
      <c r="D188" s="80"/>
      <c r="E188" s="243"/>
      <c r="F188" s="80"/>
    </row>
    <row r="189" spans="1:7" s="84" customFormat="1" ht="21" customHeight="1" x14ac:dyDescent="0.2">
      <c r="A189" s="47"/>
      <c r="B189" s="78"/>
      <c r="C189" s="213" t="s">
        <v>195</v>
      </c>
      <c r="D189" s="93"/>
      <c r="E189" s="244"/>
      <c r="F189" s="93"/>
    </row>
    <row r="190" spans="1:7" s="84" customFormat="1" ht="21" customHeight="1" x14ac:dyDescent="0.2">
      <c r="A190" s="45">
        <v>63</v>
      </c>
      <c r="B190" s="32" t="s">
        <v>331</v>
      </c>
      <c r="C190" s="179" t="s">
        <v>198</v>
      </c>
      <c r="D190" s="89">
        <v>250000</v>
      </c>
      <c r="E190" s="175">
        <v>0</v>
      </c>
      <c r="F190" s="89">
        <f>D190-E190</f>
        <v>250000</v>
      </c>
    </row>
    <row r="191" spans="1:7" s="84" customFormat="1" ht="21" customHeight="1" x14ac:dyDescent="0.2">
      <c r="A191" s="46"/>
      <c r="B191" s="79" t="s">
        <v>332</v>
      </c>
      <c r="C191" s="180" t="s">
        <v>195</v>
      </c>
      <c r="D191" s="80"/>
      <c r="E191" s="243"/>
      <c r="F191" s="80"/>
    </row>
    <row r="192" spans="1:7" s="84" customFormat="1" ht="21" customHeight="1" x14ac:dyDescent="0.2">
      <c r="A192" s="47"/>
      <c r="B192" s="78"/>
      <c r="C192" s="180"/>
      <c r="D192" s="80"/>
      <c r="E192" s="243"/>
      <c r="F192" s="80"/>
    </row>
    <row r="193" spans="1:7" s="84" customFormat="1" ht="21" customHeight="1" x14ac:dyDescent="0.2">
      <c r="A193" s="45">
        <v>64</v>
      </c>
      <c r="B193" s="32" t="s">
        <v>203</v>
      </c>
      <c r="C193" s="179" t="s">
        <v>198</v>
      </c>
      <c r="D193" s="89">
        <v>320000</v>
      </c>
      <c r="E193" s="175">
        <v>0</v>
      </c>
      <c r="F193" s="89">
        <f>D193-E193</f>
        <v>320000</v>
      </c>
    </row>
    <row r="194" spans="1:7" s="84" customFormat="1" ht="21" customHeight="1" x14ac:dyDescent="0.2">
      <c r="A194" s="46"/>
      <c r="B194" s="79" t="s">
        <v>204</v>
      </c>
      <c r="C194" s="180" t="s">
        <v>195</v>
      </c>
      <c r="D194" s="80"/>
      <c r="E194" s="243"/>
      <c r="F194" s="80"/>
    </row>
    <row r="195" spans="1:7" s="84" customFormat="1" ht="21" customHeight="1" x14ac:dyDescent="0.2">
      <c r="A195" s="47"/>
      <c r="B195" s="78"/>
      <c r="C195" s="180"/>
      <c r="D195" s="80"/>
      <c r="E195" s="80"/>
      <c r="F195" s="80"/>
    </row>
    <row r="196" spans="1:7" s="3" customFormat="1" ht="21.75" customHeight="1" x14ac:dyDescent="0.55000000000000004">
      <c r="A196" s="290" t="s">
        <v>321</v>
      </c>
      <c r="B196" s="291"/>
      <c r="C196" s="291"/>
      <c r="D196" s="291"/>
      <c r="E196" s="291"/>
      <c r="F196" s="292"/>
    </row>
    <row r="197" spans="1:7" s="84" customFormat="1" ht="21" customHeight="1" x14ac:dyDescent="0.2">
      <c r="A197" s="46">
        <v>65</v>
      </c>
      <c r="B197" s="79" t="s">
        <v>206</v>
      </c>
      <c r="C197" s="144" t="s">
        <v>17</v>
      </c>
      <c r="D197" s="80">
        <v>53309</v>
      </c>
      <c r="E197" s="241">
        <v>0</v>
      </c>
      <c r="F197" s="80">
        <f>D197-E197</f>
        <v>53309</v>
      </c>
      <c r="G197" s="212"/>
    </row>
    <row r="198" spans="1:7" s="84" customFormat="1" ht="21" customHeight="1" x14ac:dyDescent="0.2">
      <c r="A198" s="46"/>
      <c r="B198" s="79"/>
      <c r="C198" s="46"/>
      <c r="D198" s="80"/>
      <c r="E198" s="80"/>
      <c r="F198" s="80"/>
    </row>
    <row r="199" spans="1:7" s="84" customFormat="1" ht="21" customHeight="1" x14ac:dyDescent="0.2">
      <c r="A199" s="47"/>
      <c r="B199" s="78"/>
      <c r="C199" s="47"/>
      <c r="D199" s="93"/>
      <c r="E199" s="93"/>
      <c r="F199" s="93"/>
    </row>
    <row r="200" spans="1:7" s="84" customFormat="1" ht="23.25" x14ac:dyDescent="0.2">
      <c r="A200" s="280" t="s">
        <v>20</v>
      </c>
      <c r="B200" s="281"/>
      <c r="C200" s="282"/>
      <c r="D200" s="217">
        <f>D12+D15+D18+D78+D80+D83+D86+D89+D91+D94+D96+D98+D101+D104+D107+D110+D113+D116+D120+D123+D126+D129+D132+D135+D138+D141+D144+D147+D149+D152+D176+D178+D181+D184+D187+D190+D193+D197+D24+D27+D30+D33+D36+D39+D42+D45+D48+D51+D54+D57+D60+D62+D64+D66+D68+D71+D74+D76+D155+D158+D161+D164+D167+D170+D173</f>
        <v>13112874</v>
      </c>
      <c r="E200" s="217">
        <f t="shared" ref="E200:F200" si="0">E12+E15+E18+E78+E80+E83+E86+E89+E91+E94+E96+E98+E101+E104+E107+E110+E113+E116+E120+E123+E126+E129+E132+E135+E138+E141+E144+E147+E149+E152+E176+E178+E181+E184+E187+E190+E193+E197+E24+E27+E30+E33+E36+E39+E42+E45+E48+E51+E54+E57+E60+E62+E64+E66+E68+E71+E74+E76+E155+E158+E161+E164+E167+E170+E173</f>
        <v>4544828.7699999996</v>
      </c>
      <c r="F200" s="217">
        <f t="shared" si="0"/>
        <v>8568045.2300000004</v>
      </c>
      <c r="G200" s="97">
        <f>D200-E200</f>
        <v>8568045.2300000004</v>
      </c>
    </row>
    <row r="201" spans="1:7" s="30" customFormat="1" x14ac:dyDescent="0.2">
      <c r="A201" s="210"/>
      <c r="C201" s="210"/>
      <c r="D201" s="117"/>
      <c r="E201" s="117"/>
      <c r="F201" s="117"/>
    </row>
    <row r="202" spans="1:7" s="30" customFormat="1" x14ac:dyDescent="0.2">
      <c r="A202" s="207"/>
      <c r="B202" s="37" t="s">
        <v>69</v>
      </c>
      <c r="C202" s="210"/>
      <c r="D202" s="117"/>
      <c r="E202" s="117"/>
      <c r="F202" s="117"/>
    </row>
    <row r="203" spans="1:7" s="30" customFormat="1" x14ac:dyDescent="0.2">
      <c r="A203" s="210"/>
      <c r="B203" s="30" t="s">
        <v>54</v>
      </c>
      <c r="C203" s="117" t="s">
        <v>406</v>
      </c>
      <c r="D203" s="117"/>
      <c r="E203" s="117"/>
      <c r="F203" s="117"/>
    </row>
    <row r="204" spans="1:7" s="30" customFormat="1" x14ac:dyDescent="0.2">
      <c r="A204" s="210"/>
      <c r="B204" s="30" t="s">
        <v>53</v>
      </c>
      <c r="C204" s="117" t="s">
        <v>407</v>
      </c>
      <c r="D204" s="117"/>
      <c r="E204" s="117"/>
      <c r="F204" s="117"/>
    </row>
    <row r="205" spans="1:7" s="30" customFormat="1" x14ac:dyDescent="0.2">
      <c r="A205" s="210"/>
      <c r="B205" s="37" t="s">
        <v>408</v>
      </c>
      <c r="C205" s="207"/>
      <c r="D205" s="211"/>
      <c r="E205" s="211"/>
      <c r="F205" s="117"/>
    </row>
  </sheetData>
  <mergeCells count="8">
    <mergeCell ref="A2:F2"/>
    <mergeCell ref="A1:F1"/>
    <mergeCell ref="A5:F5"/>
    <mergeCell ref="A200:C200"/>
    <mergeCell ref="A6:E6"/>
    <mergeCell ref="A11:F11"/>
    <mergeCell ref="A10:F10"/>
    <mergeCell ref="A196:F196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topLeftCell="A25" zoomScale="115" zoomScaleNormal="115" workbookViewId="0">
      <selection activeCell="B29" sqref="B29"/>
    </sheetView>
  </sheetViews>
  <sheetFormatPr defaultColWidth="9.125" defaultRowHeight="24" x14ac:dyDescent="0.55000000000000004"/>
  <cols>
    <col min="1" max="1" width="6.125" style="12" customWidth="1"/>
    <col min="2" max="2" width="35.875" style="1" customWidth="1"/>
    <col min="3" max="3" width="10" style="14" customWidth="1"/>
    <col min="4" max="6" width="12.625" style="13" customWidth="1"/>
    <col min="7" max="7" width="11" style="1" bestFit="1" customWidth="1"/>
    <col min="8" max="16384" width="9.125" style="1"/>
  </cols>
  <sheetData>
    <row r="1" spans="1:7" s="30" customFormat="1" ht="21.75" customHeight="1" x14ac:dyDescent="0.2">
      <c r="A1" s="102"/>
      <c r="B1" s="102"/>
      <c r="C1" s="102"/>
      <c r="D1" s="63" t="s">
        <v>1</v>
      </c>
      <c r="E1" s="63" t="s">
        <v>1</v>
      </c>
      <c r="F1" s="63" t="s">
        <v>1</v>
      </c>
    </row>
    <row r="2" spans="1:7" s="30" customFormat="1" ht="21.75" customHeight="1" x14ac:dyDescent="0.2">
      <c r="A2" s="60" t="s">
        <v>8</v>
      </c>
      <c r="B2" s="60" t="s">
        <v>9</v>
      </c>
      <c r="C2" s="60" t="s">
        <v>10</v>
      </c>
      <c r="D2" s="67" t="s">
        <v>30</v>
      </c>
      <c r="E2" s="65" t="s">
        <v>13</v>
      </c>
      <c r="F2" s="65" t="s">
        <v>31</v>
      </c>
    </row>
    <row r="3" spans="1:7" s="30" customFormat="1" ht="21.75" customHeight="1" x14ac:dyDescent="0.2">
      <c r="A3" s="103"/>
      <c r="B3" s="103"/>
      <c r="C3" s="103"/>
      <c r="D3" s="67" t="s">
        <v>29</v>
      </c>
      <c r="E3" s="67"/>
      <c r="F3" s="66"/>
    </row>
    <row r="4" spans="1:7" s="3" customFormat="1" ht="21.75" customHeight="1" x14ac:dyDescent="0.55000000000000004">
      <c r="A4" s="295" t="s">
        <v>178</v>
      </c>
      <c r="B4" s="296"/>
      <c r="C4" s="296"/>
      <c r="D4" s="296"/>
      <c r="E4" s="296"/>
      <c r="F4" s="297"/>
    </row>
    <row r="5" spans="1:7" s="3" customFormat="1" ht="21.75" customHeight="1" x14ac:dyDescent="0.55000000000000004">
      <c r="A5" s="290" t="s">
        <v>177</v>
      </c>
      <c r="B5" s="291"/>
      <c r="C5" s="291"/>
      <c r="D5" s="291"/>
      <c r="E5" s="291"/>
      <c r="F5" s="292"/>
    </row>
    <row r="6" spans="1:7" s="84" customFormat="1" ht="21" customHeight="1" x14ac:dyDescent="0.2">
      <c r="A6" s="45">
        <v>1</v>
      </c>
      <c r="B6" s="32" t="s">
        <v>401</v>
      </c>
      <c r="C6" s="179" t="s">
        <v>76</v>
      </c>
      <c r="D6" s="89">
        <v>150000</v>
      </c>
      <c r="E6" s="89">
        <v>150000</v>
      </c>
      <c r="F6" s="175">
        <f>D6-E6</f>
        <v>0</v>
      </c>
      <c r="G6" s="212">
        <v>23346</v>
      </c>
    </row>
    <row r="7" spans="1:7" s="84" customFormat="1" ht="21" customHeight="1" x14ac:dyDescent="0.2">
      <c r="A7" s="46"/>
      <c r="B7" s="79" t="s">
        <v>402</v>
      </c>
      <c r="C7" s="180"/>
      <c r="D7" s="80"/>
      <c r="E7" s="80"/>
      <c r="F7" s="80"/>
    </row>
    <row r="8" spans="1:7" s="84" customFormat="1" ht="21" customHeight="1" x14ac:dyDescent="0.2">
      <c r="A8" s="47"/>
      <c r="B8" s="78"/>
      <c r="C8" s="213"/>
      <c r="D8" s="93"/>
      <c r="E8" s="93"/>
      <c r="F8" s="93"/>
    </row>
    <row r="9" spans="1:7" s="84" customFormat="1" ht="21" customHeight="1" x14ac:dyDescent="0.2">
      <c r="A9" s="46">
        <v>2</v>
      </c>
      <c r="B9" s="79" t="s">
        <v>120</v>
      </c>
      <c r="C9" s="144" t="s">
        <v>76</v>
      </c>
      <c r="D9" s="80">
        <v>500000</v>
      </c>
      <c r="E9" s="241">
        <v>0</v>
      </c>
      <c r="F9" s="80">
        <f>D9-E9</f>
        <v>500000</v>
      </c>
      <c r="G9" s="212">
        <v>23408</v>
      </c>
    </row>
    <row r="10" spans="1:7" s="84" customFormat="1" ht="21" customHeight="1" x14ac:dyDescent="0.2">
      <c r="A10" s="46"/>
      <c r="B10" s="79" t="s">
        <v>121</v>
      </c>
      <c r="C10" s="46"/>
      <c r="D10" s="80"/>
      <c r="E10" s="243"/>
      <c r="F10" s="80"/>
    </row>
    <row r="11" spans="1:7" s="84" customFormat="1" ht="21" customHeight="1" x14ac:dyDescent="0.2">
      <c r="A11" s="47"/>
      <c r="B11" s="78"/>
      <c r="C11" s="47"/>
      <c r="D11" s="93"/>
      <c r="E11" s="244"/>
      <c r="F11" s="93"/>
    </row>
    <row r="12" spans="1:7" s="84" customFormat="1" ht="21" customHeight="1" x14ac:dyDescent="0.2">
      <c r="A12" s="45">
        <v>3</v>
      </c>
      <c r="B12" s="32" t="s">
        <v>137</v>
      </c>
      <c r="C12" s="179" t="s">
        <v>76</v>
      </c>
      <c r="D12" s="89">
        <v>200000</v>
      </c>
      <c r="E12" s="175">
        <v>0</v>
      </c>
      <c r="F12" s="89">
        <f>D12-E12</f>
        <v>200000</v>
      </c>
      <c r="G12" s="212">
        <v>23468</v>
      </c>
    </row>
    <row r="13" spans="1:7" s="84" customFormat="1" ht="21" customHeight="1" x14ac:dyDescent="0.2">
      <c r="A13" s="46"/>
      <c r="B13" s="79"/>
      <c r="C13" s="180"/>
      <c r="D13" s="80"/>
      <c r="E13" s="243"/>
      <c r="F13" s="80"/>
      <c r="G13" s="212"/>
    </row>
    <row r="14" spans="1:7" s="84" customFormat="1" ht="21" customHeight="1" x14ac:dyDescent="0.2">
      <c r="A14" s="47"/>
      <c r="B14" s="78"/>
      <c r="C14" s="180"/>
      <c r="D14" s="80"/>
      <c r="E14" s="243"/>
      <c r="F14" s="80"/>
    </row>
    <row r="15" spans="1:7" s="84" customFormat="1" ht="21" customHeight="1" x14ac:dyDescent="0.2">
      <c r="A15" s="45">
        <v>4</v>
      </c>
      <c r="B15" s="32" t="s">
        <v>142</v>
      </c>
      <c r="C15" s="179" t="s">
        <v>76</v>
      </c>
      <c r="D15" s="89">
        <v>100000</v>
      </c>
      <c r="E15" s="175">
        <v>0</v>
      </c>
      <c r="F15" s="89">
        <f>D15-E15</f>
        <v>100000</v>
      </c>
      <c r="G15" s="212">
        <v>23468</v>
      </c>
    </row>
    <row r="16" spans="1:7" s="84" customFormat="1" ht="21" customHeight="1" x14ac:dyDescent="0.2">
      <c r="A16" s="46"/>
      <c r="B16" s="79"/>
      <c r="C16" s="180"/>
      <c r="D16" s="80"/>
      <c r="E16" s="243"/>
      <c r="F16" s="80"/>
    </row>
    <row r="17" spans="1:7" s="84" customFormat="1" ht="21" customHeight="1" x14ac:dyDescent="0.2">
      <c r="A17" s="47"/>
      <c r="B17" s="78"/>
      <c r="C17" s="180"/>
      <c r="D17" s="80"/>
      <c r="E17" s="243"/>
      <c r="F17" s="80"/>
    </row>
    <row r="18" spans="1:7" s="84" customFormat="1" ht="21" customHeight="1" x14ac:dyDescent="0.2">
      <c r="A18" s="45">
        <v>5</v>
      </c>
      <c r="B18" s="32" t="s">
        <v>148</v>
      </c>
      <c r="C18" s="179" t="s">
        <v>76</v>
      </c>
      <c r="D18" s="89">
        <v>100000</v>
      </c>
      <c r="E18" s="175">
        <v>0</v>
      </c>
      <c r="F18" s="89">
        <f>D18-E18</f>
        <v>100000</v>
      </c>
      <c r="G18" s="212">
        <v>23468</v>
      </c>
    </row>
    <row r="19" spans="1:7" s="84" customFormat="1" ht="21" customHeight="1" x14ac:dyDescent="0.2">
      <c r="A19" s="46"/>
      <c r="B19" s="79" t="s">
        <v>149</v>
      </c>
      <c r="C19" s="180"/>
      <c r="D19" s="80"/>
      <c r="E19" s="243"/>
      <c r="F19" s="80"/>
    </row>
    <row r="20" spans="1:7" s="84" customFormat="1" ht="21" customHeight="1" x14ac:dyDescent="0.2">
      <c r="A20" s="47"/>
      <c r="B20" s="78"/>
      <c r="C20" s="180"/>
      <c r="D20" s="80"/>
      <c r="E20" s="243"/>
      <c r="F20" s="80"/>
    </row>
    <row r="21" spans="1:7" s="84" customFormat="1" ht="21" customHeight="1" x14ac:dyDescent="0.2">
      <c r="A21" s="45">
        <v>6</v>
      </c>
      <c r="B21" s="32" t="s">
        <v>150</v>
      </c>
      <c r="C21" s="179" t="s">
        <v>76</v>
      </c>
      <c r="D21" s="89">
        <v>100000</v>
      </c>
      <c r="E21" s="175">
        <v>0</v>
      </c>
      <c r="F21" s="89">
        <f>D21-E21</f>
        <v>100000</v>
      </c>
      <c r="G21" s="212">
        <v>23468</v>
      </c>
    </row>
    <row r="22" spans="1:7" s="84" customFormat="1" ht="21" customHeight="1" x14ac:dyDescent="0.2">
      <c r="A22" s="46"/>
      <c r="B22" s="79"/>
      <c r="C22" s="180"/>
      <c r="D22" s="80"/>
      <c r="E22" s="243"/>
      <c r="F22" s="80"/>
    </row>
    <row r="23" spans="1:7" s="84" customFormat="1" ht="21" customHeight="1" x14ac:dyDescent="0.2">
      <c r="A23" s="47"/>
      <c r="B23" s="78"/>
      <c r="C23" s="180"/>
      <c r="D23" s="80"/>
      <c r="E23" s="243"/>
      <c r="F23" s="80"/>
    </row>
    <row r="24" spans="1:7" s="84" customFormat="1" ht="21" customHeight="1" x14ac:dyDescent="0.2">
      <c r="A24" s="45">
        <v>7</v>
      </c>
      <c r="B24" s="32" t="s">
        <v>151</v>
      </c>
      <c r="C24" s="179" t="s">
        <v>76</v>
      </c>
      <c r="D24" s="89">
        <v>250000</v>
      </c>
      <c r="E24" s="175">
        <v>0</v>
      </c>
      <c r="F24" s="89">
        <f>D24-E24</f>
        <v>250000</v>
      </c>
      <c r="G24" s="212">
        <v>23468</v>
      </c>
    </row>
    <row r="25" spans="1:7" s="84" customFormat="1" ht="21" customHeight="1" x14ac:dyDescent="0.2">
      <c r="A25" s="46"/>
      <c r="B25" s="79" t="s">
        <v>152</v>
      </c>
      <c r="C25" s="180"/>
      <c r="D25" s="80"/>
      <c r="E25" s="243"/>
      <c r="F25" s="80"/>
    </row>
    <row r="26" spans="1:7" s="84" customFormat="1" ht="21" customHeight="1" x14ac:dyDescent="0.2">
      <c r="A26" s="46"/>
      <c r="B26" s="79"/>
      <c r="C26" s="180"/>
      <c r="D26" s="80"/>
      <c r="E26" s="243"/>
      <c r="F26" s="80"/>
    </row>
    <row r="27" spans="1:7" s="84" customFormat="1" ht="21" customHeight="1" x14ac:dyDescent="0.2">
      <c r="A27" s="47"/>
      <c r="B27" s="78"/>
      <c r="C27" s="180"/>
      <c r="D27" s="80"/>
      <c r="E27" s="243"/>
      <c r="F27" s="80"/>
    </row>
    <row r="28" spans="1:7" s="84" customFormat="1" ht="21" customHeight="1" x14ac:dyDescent="0.2">
      <c r="A28" s="45">
        <v>8</v>
      </c>
      <c r="B28" s="32" t="s">
        <v>151</v>
      </c>
      <c r="C28" s="179" t="s">
        <v>76</v>
      </c>
      <c r="D28" s="89">
        <v>100000</v>
      </c>
      <c r="E28" s="175">
        <v>0</v>
      </c>
      <c r="F28" s="89">
        <f>D28-E28</f>
        <v>100000</v>
      </c>
      <c r="G28" s="212">
        <v>23468</v>
      </c>
    </row>
    <row r="29" spans="1:7" s="84" customFormat="1" ht="21" customHeight="1" x14ac:dyDescent="0.2">
      <c r="A29" s="46"/>
      <c r="B29" s="79" t="s">
        <v>156</v>
      </c>
      <c r="C29" s="180"/>
      <c r="D29" s="80"/>
      <c r="E29" s="243"/>
      <c r="F29" s="80"/>
    </row>
    <row r="30" spans="1:7" s="84" customFormat="1" ht="21" customHeight="1" x14ac:dyDescent="0.2">
      <c r="A30" s="46"/>
      <c r="B30" s="79" t="s">
        <v>157</v>
      </c>
      <c r="C30" s="180"/>
      <c r="D30" s="80"/>
      <c r="E30" s="243"/>
      <c r="F30" s="80"/>
    </row>
    <row r="31" spans="1:7" s="84" customFormat="1" ht="21" customHeight="1" x14ac:dyDescent="0.2">
      <c r="A31" s="46"/>
      <c r="B31" s="79"/>
      <c r="C31" s="180"/>
      <c r="D31" s="80"/>
      <c r="E31" s="243"/>
      <c r="F31" s="80"/>
    </row>
    <row r="32" spans="1:7" s="84" customFormat="1" ht="21" customHeight="1" x14ac:dyDescent="0.2">
      <c r="A32" s="47"/>
      <c r="B32" s="78"/>
      <c r="C32" s="213"/>
      <c r="D32" s="93"/>
      <c r="E32" s="244"/>
      <c r="F32" s="93"/>
    </row>
    <row r="33" spans="1:7" s="84" customFormat="1" ht="21" customHeight="1" x14ac:dyDescent="0.2">
      <c r="A33" s="45">
        <v>9</v>
      </c>
      <c r="B33" s="32" t="s">
        <v>169</v>
      </c>
      <c r="C33" s="179" t="s">
        <v>76</v>
      </c>
      <c r="D33" s="89">
        <v>410700</v>
      </c>
      <c r="E33" s="175">
        <v>0</v>
      </c>
      <c r="F33" s="89">
        <f>D33-E33</f>
        <v>410700</v>
      </c>
    </row>
    <row r="34" spans="1:7" s="84" customFormat="1" ht="21" customHeight="1" x14ac:dyDescent="0.2">
      <c r="A34" s="46"/>
      <c r="B34" s="79" t="s">
        <v>170</v>
      </c>
      <c r="C34" s="180"/>
      <c r="D34" s="80"/>
      <c r="E34" s="80"/>
      <c r="F34" s="80"/>
    </row>
    <row r="35" spans="1:7" s="84" customFormat="1" ht="21" customHeight="1" x14ac:dyDescent="0.2">
      <c r="A35" s="46"/>
      <c r="B35" s="79" t="s">
        <v>171</v>
      </c>
      <c r="C35" s="180"/>
      <c r="D35" s="80"/>
      <c r="E35" s="80"/>
      <c r="F35" s="80"/>
    </row>
    <row r="36" spans="1:7" s="84" customFormat="1" ht="21" customHeight="1" x14ac:dyDescent="0.2">
      <c r="A36" s="46"/>
      <c r="B36" s="79"/>
      <c r="C36" s="180"/>
      <c r="D36" s="80"/>
      <c r="E36" s="80"/>
      <c r="F36" s="80"/>
    </row>
    <row r="37" spans="1:7" s="84" customFormat="1" ht="21" customHeight="1" x14ac:dyDescent="0.2">
      <c r="A37" s="47"/>
      <c r="B37" s="78"/>
      <c r="C37" s="213"/>
      <c r="D37" s="93"/>
      <c r="E37" s="93"/>
      <c r="F37" s="93"/>
    </row>
    <row r="38" spans="1:7" s="84" customFormat="1" ht="21" customHeight="1" x14ac:dyDescent="0.2">
      <c r="A38" s="45">
        <v>10</v>
      </c>
      <c r="B38" s="32" t="s">
        <v>172</v>
      </c>
      <c r="C38" s="179" t="s">
        <v>76</v>
      </c>
      <c r="D38" s="89">
        <v>112000</v>
      </c>
      <c r="E38" s="175">
        <v>0</v>
      </c>
      <c r="F38" s="89">
        <f>D38-E38</f>
        <v>112000</v>
      </c>
    </row>
    <row r="39" spans="1:7" s="84" customFormat="1" ht="21" customHeight="1" x14ac:dyDescent="0.2">
      <c r="A39" s="46"/>
      <c r="B39" s="79" t="s">
        <v>173</v>
      </c>
      <c r="C39" s="180"/>
      <c r="D39" s="80"/>
      <c r="E39" s="80"/>
      <c r="F39" s="80"/>
    </row>
    <row r="40" spans="1:7" s="84" customFormat="1" ht="21" customHeight="1" x14ac:dyDescent="0.2">
      <c r="A40" s="47"/>
      <c r="B40" s="78"/>
      <c r="C40" s="213"/>
      <c r="D40" s="93"/>
      <c r="E40" s="93"/>
      <c r="F40" s="93"/>
    </row>
    <row r="41" spans="1:7" s="84" customFormat="1" ht="20.25" customHeight="1" x14ac:dyDescent="0.2">
      <c r="A41" s="256" t="s">
        <v>21</v>
      </c>
      <c r="B41" s="293"/>
      <c r="C41" s="294"/>
      <c r="D41" s="68">
        <f>D6+D9+D12+D15+D18+D21+D24+D28+D33+D38</f>
        <v>2022700</v>
      </c>
      <c r="E41" s="68">
        <f>E6+E9+E12+E15+E18+E21+E24+E28+E33+E38</f>
        <v>150000</v>
      </c>
      <c r="F41" s="68">
        <f>F6+F9+F12+F15+F18+F21+F24+F28+F33+F38</f>
        <v>1872700</v>
      </c>
      <c r="G41" s="97">
        <f>D41-E41</f>
        <v>1872700</v>
      </c>
    </row>
    <row r="42" spans="1:7" ht="15" customHeight="1" x14ac:dyDescent="0.55000000000000004"/>
    <row r="43" spans="1:7" ht="21.75" customHeight="1" x14ac:dyDescent="0.55000000000000004">
      <c r="A43" s="146"/>
      <c r="B43" s="30" t="s">
        <v>55</v>
      </c>
    </row>
    <row r="44" spans="1:7" ht="21.75" customHeight="1" x14ac:dyDescent="0.55000000000000004">
      <c r="B44" s="30" t="s">
        <v>54</v>
      </c>
      <c r="C44" s="13" t="s">
        <v>403</v>
      </c>
    </row>
    <row r="45" spans="1:7" ht="21.75" customHeight="1" x14ac:dyDescent="0.55000000000000004">
      <c r="B45" s="30" t="s">
        <v>53</v>
      </c>
      <c r="C45" s="13" t="s">
        <v>404</v>
      </c>
    </row>
    <row r="46" spans="1:7" ht="21.75" customHeight="1" x14ac:dyDescent="0.55000000000000004">
      <c r="B46" s="37" t="s">
        <v>405</v>
      </c>
      <c r="C46" s="18"/>
      <c r="D46" s="21"/>
      <c r="E46" s="21"/>
    </row>
  </sheetData>
  <mergeCells count="3">
    <mergeCell ref="A41:C41"/>
    <mergeCell ref="A4:F4"/>
    <mergeCell ref="A5:F5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topLeftCell="A22" zoomScale="115" zoomScaleNormal="115" workbookViewId="0">
      <selection activeCell="B33" sqref="B33"/>
    </sheetView>
  </sheetViews>
  <sheetFormatPr defaultColWidth="9.125" defaultRowHeight="24" x14ac:dyDescent="0.55000000000000004"/>
  <cols>
    <col min="1" max="1" width="5.875" style="12" customWidth="1"/>
    <col min="2" max="2" width="37.375" style="30" customWidth="1"/>
    <col min="3" max="3" width="9.875" style="14" customWidth="1"/>
    <col min="4" max="6" width="12.25" style="13" customWidth="1"/>
    <col min="7" max="7" width="11" style="1" bestFit="1" customWidth="1"/>
    <col min="8" max="16384" width="9.125" style="1"/>
  </cols>
  <sheetData>
    <row r="1" spans="1:6" ht="18.75" customHeight="1" x14ac:dyDescent="0.55000000000000004">
      <c r="A1" s="10"/>
      <c r="B1" s="28"/>
      <c r="C1" s="8"/>
      <c r="D1" s="63" t="s">
        <v>1</v>
      </c>
      <c r="E1" s="63" t="s">
        <v>1</v>
      </c>
      <c r="F1" s="63" t="s">
        <v>1</v>
      </c>
    </row>
    <row r="2" spans="1:6" ht="18.75" customHeight="1" x14ac:dyDescent="0.55000000000000004">
      <c r="A2" s="60" t="s">
        <v>8</v>
      </c>
      <c r="B2" s="60" t="s">
        <v>9</v>
      </c>
      <c r="C2" s="60" t="s">
        <v>10</v>
      </c>
      <c r="D2" s="64" t="s">
        <v>11</v>
      </c>
      <c r="E2" s="65" t="s">
        <v>13</v>
      </c>
      <c r="F2" s="65" t="s">
        <v>31</v>
      </c>
    </row>
    <row r="3" spans="1:6" ht="18.75" customHeight="1" x14ac:dyDescent="0.55000000000000004">
      <c r="A3" s="11"/>
      <c r="B3" s="29"/>
      <c r="C3" s="9"/>
      <c r="D3" s="64" t="s">
        <v>12</v>
      </c>
      <c r="E3" s="66"/>
      <c r="F3" s="66"/>
    </row>
    <row r="4" spans="1:6" s="3" customFormat="1" ht="23.25" x14ac:dyDescent="0.55000000000000004">
      <c r="A4" s="287" t="s">
        <v>179</v>
      </c>
      <c r="B4" s="288"/>
      <c r="C4" s="288"/>
      <c r="D4" s="288"/>
      <c r="E4" s="288"/>
      <c r="F4" s="105"/>
    </row>
    <row r="5" spans="1:6" s="3" customFormat="1" ht="21.75" customHeight="1" x14ac:dyDescent="0.55000000000000004">
      <c r="A5" s="290" t="s">
        <v>185</v>
      </c>
      <c r="B5" s="291"/>
      <c r="C5" s="291"/>
      <c r="D5" s="291"/>
      <c r="E5" s="291"/>
      <c r="F5" s="69"/>
    </row>
    <row r="6" spans="1:6" s="3" customFormat="1" ht="20.25" customHeight="1" x14ac:dyDescent="0.55000000000000004">
      <c r="A6" s="51">
        <v>1</v>
      </c>
      <c r="B6" s="32" t="s">
        <v>186</v>
      </c>
      <c r="C6" s="43" t="s">
        <v>17</v>
      </c>
      <c r="D6" s="75">
        <v>20000</v>
      </c>
      <c r="E6" s="76">
        <v>20000</v>
      </c>
      <c r="F6" s="169">
        <f>D6-E6</f>
        <v>0</v>
      </c>
    </row>
    <row r="7" spans="1:6" s="3" customFormat="1" ht="20.25" customHeight="1" x14ac:dyDescent="0.55000000000000004">
      <c r="A7" s="56"/>
      <c r="B7" s="33"/>
      <c r="C7" s="58"/>
      <c r="D7" s="58"/>
      <c r="E7" s="71"/>
      <c r="F7" s="49"/>
    </row>
    <row r="8" spans="1:6" s="3" customFormat="1" ht="20.25" customHeight="1" x14ac:dyDescent="0.55000000000000004">
      <c r="A8" s="55"/>
      <c r="B8" s="72"/>
      <c r="C8" s="73"/>
      <c r="D8" s="73"/>
      <c r="E8" s="74"/>
      <c r="F8" s="50"/>
    </row>
    <row r="9" spans="1:6" s="3" customFormat="1" ht="22.5" customHeight="1" x14ac:dyDescent="0.55000000000000004">
      <c r="A9" s="301" t="s">
        <v>187</v>
      </c>
      <c r="B9" s="302"/>
      <c r="C9" s="302"/>
      <c r="D9" s="302"/>
      <c r="E9" s="302"/>
      <c r="F9" s="69"/>
    </row>
    <row r="10" spans="1:6" s="3" customFormat="1" ht="20.25" customHeight="1" x14ac:dyDescent="0.55000000000000004">
      <c r="A10" s="51">
        <v>2</v>
      </c>
      <c r="B10" s="32" t="s">
        <v>188</v>
      </c>
      <c r="C10" s="43" t="s">
        <v>17</v>
      </c>
      <c r="D10" s="17">
        <v>50000</v>
      </c>
      <c r="E10" s="70">
        <v>26800</v>
      </c>
      <c r="F10" s="52">
        <f>D10-E10</f>
        <v>23200</v>
      </c>
    </row>
    <row r="11" spans="1:6" s="3" customFormat="1" ht="20.25" customHeight="1" x14ac:dyDescent="0.55000000000000004">
      <c r="A11" s="56"/>
      <c r="B11" s="33"/>
      <c r="C11" s="58"/>
      <c r="D11" s="58"/>
      <c r="E11" s="71"/>
      <c r="F11" s="49"/>
    </row>
    <row r="12" spans="1:6" s="3" customFormat="1" ht="20.25" customHeight="1" x14ac:dyDescent="0.55000000000000004">
      <c r="A12" s="56"/>
      <c r="B12" s="33"/>
      <c r="C12" s="58"/>
      <c r="D12" s="58"/>
      <c r="E12" s="71"/>
      <c r="F12" s="49"/>
    </row>
    <row r="13" spans="1:6" s="3" customFormat="1" ht="22.5" customHeight="1" x14ac:dyDescent="0.55000000000000004">
      <c r="A13" s="301" t="s">
        <v>189</v>
      </c>
      <c r="B13" s="302"/>
      <c r="C13" s="302"/>
      <c r="D13" s="302"/>
      <c r="E13" s="302"/>
      <c r="F13" s="208"/>
    </row>
    <row r="14" spans="1:6" s="3" customFormat="1" ht="20.25" customHeight="1" x14ac:dyDescent="0.55000000000000004">
      <c r="A14" s="177">
        <v>3</v>
      </c>
      <c r="B14" s="32" t="s">
        <v>190</v>
      </c>
      <c r="C14" s="43" t="s">
        <v>17</v>
      </c>
      <c r="D14" s="17">
        <v>1600000</v>
      </c>
      <c r="E14" s="70">
        <v>1599724</v>
      </c>
      <c r="F14" s="52">
        <f>D14-E14</f>
        <v>276</v>
      </c>
    </row>
    <row r="15" spans="1:6" s="3" customFormat="1" ht="20.25" customHeight="1" x14ac:dyDescent="0.55000000000000004">
      <c r="A15" s="56"/>
      <c r="B15" s="33" t="s">
        <v>192</v>
      </c>
      <c r="C15" s="58" t="s">
        <v>191</v>
      </c>
      <c r="D15" s="58"/>
      <c r="E15" s="71"/>
      <c r="F15" s="49"/>
    </row>
    <row r="16" spans="1:6" s="3" customFormat="1" ht="20.25" customHeight="1" x14ac:dyDescent="0.55000000000000004">
      <c r="A16" s="214"/>
      <c r="B16" s="72"/>
      <c r="C16" s="215"/>
      <c r="D16" s="215"/>
      <c r="E16" s="74"/>
      <c r="F16" s="50"/>
    </row>
    <row r="17" spans="1:7" s="3" customFormat="1" ht="22.5" customHeight="1" x14ac:dyDescent="0.55000000000000004">
      <c r="A17" s="301" t="s">
        <v>271</v>
      </c>
      <c r="B17" s="302"/>
      <c r="C17" s="302"/>
      <c r="D17" s="302"/>
      <c r="E17" s="302"/>
      <c r="F17" s="208"/>
    </row>
    <row r="18" spans="1:7" s="3" customFormat="1" ht="20.25" customHeight="1" x14ac:dyDescent="0.55000000000000004">
      <c r="A18" s="177">
        <v>4</v>
      </c>
      <c r="B18" s="32" t="s">
        <v>272</v>
      </c>
      <c r="C18" s="43" t="s">
        <v>17</v>
      </c>
      <c r="D18" s="17">
        <v>10000</v>
      </c>
      <c r="E18" s="172">
        <v>0</v>
      </c>
      <c r="F18" s="52">
        <f>D18-E18</f>
        <v>10000</v>
      </c>
    </row>
    <row r="19" spans="1:7" s="3" customFormat="1" ht="20.25" customHeight="1" x14ac:dyDescent="0.55000000000000004">
      <c r="A19" s="56"/>
      <c r="B19" s="79" t="s">
        <v>273</v>
      </c>
      <c r="C19" s="195"/>
      <c r="D19" s="220"/>
      <c r="E19" s="171"/>
      <c r="F19" s="49"/>
    </row>
    <row r="20" spans="1:7" s="3" customFormat="1" ht="20.25" customHeight="1" x14ac:dyDescent="0.55000000000000004">
      <c r="A20" s="56"/>
      <c r="B20" s="79" t="s">
        <v>274</v>
      </c>
      <c r="C20" s="195"/>
      <c r="D20" s="220"/>
      <c r="E20" s="171"/>
      <c r="F20" s="49"/>
    </row>
    <row r="21" spans="1:7" s="3" customFormat="1" ht="20.25" customHeight="1" x14ac:dyDescent="0.55000000000000004">
      <c r="A21" s="56"/>
      <c r="B21" s="33" t="s">
        <v>275</v>
      </c>
      <c r="C21" s="58"/>
      <c r="D21" s="58"/>
      <c r="E21" s="171"/>
      <c r="F21" s="49"/>
    </row>
    <row r="22" spans="1:7" s="3" customFormat="1" ht="20.25" customHeight="1" x14ac:dyDescent="0.55000000000000004">
      <c r="A22" s="214"/>
      <c r="B22" s="72"/>
      <c r="C22" s="215"/>
      <c r="D22" s="215"/>
      <c r="E22" s="183"/>
      <c r="F22" s="50"/>
    </row>
    <row r="23" spans="1:7" s="3" customFormat="1" ht="20.25" customHeight="1" x14ac:dyDescent="0.55000000000000004">
      <c r="A23" s="177">
        <v>5</v>
      </c>
      <c r="B23" s="32" t="s">
        <v>272</v>
      </c>
      <c r="C23" s="43" t="s">
        <v>17</v>
      </c>
      <c r="D23" s="17">
        <v>10000</v>
      </c>
      <c r="E23" s="172">
        <v>0</v>
      </c>
      <c r="F23" s="52">
        <f>D23-E23</f>
        <v>10000</v>
      </c>
    </row>
    <row r="24" spans="1:7" s="3" customFormat="1" ht="20.25" customHeight="1" x14ac:dyDescent="0.55000000000000004">
      <c r="A24" s="56"/>
      <c r="B24" s="79" t="s">
        <v>273</v>
      </c>
      <c r="C24" s="195"/>
      <c r="D24" s="220"/>
      <c r="E24" s="71"/>
      <c r="F24" s="49"/>
    </row>
    <row r="25" spans="1:7" s="3" customFormat="1" ht="20.25" customHeight="1" x14ac:dyDescent="0.55000000000000004">
      <c r="A25" s="56"/>
      <c r="B25" s="79" t="s">
        <v>274</v>
      </c>
      <c r="C25" s="195"/>
      <c r="D25" s="220"/>
      <c r="E25" s="71"/>
      <c r="F25" s="49"/>
    </row>
    <row r="26" spans="1:7" s="3" customFormat="1" ht="20.25" customHeight="1" x14ac:dyDescent="0.55000000000000004">
      <c r="A26" s="56"/>
      <c r="B26" s="33" t="s">
        <v>276</v>
      </c>
      <c r="C26" s="58"/>
      <c r="D26" s="58"/>
      <c r="E26" s="71"/>
      <c r="F26" s="49"/>
    </row>
    <row r="27" spans="1:7" s="3" customFormat="1" ht="20.25" customHeight="1" x14ac:dyDescent="0.55000000000000004">
      <c r="A27" s="214"/>
      <c r="B27" s="72"/>
      <c r="C27" s="215"/>
      <c r="D27" s="215"/>
      <c r="E27" s="74"/>
      <c r="F27" s="50"/>
    </row>
    <row r="28" spans="1:7" s="3" customFormat="1" ht="23.25" x14ac:dyDescent="0.55000000000000004">
      <c r="A28" s="298" t="s">
        <v>22</v>
      </c>
      <c r="B28" s="299"/>
      <c r="C28" s="300"/>
      <c r="D28" s="77">
        <f>D6+D10+D14+D18+D23</f>
        <v>1690000</v>
      </c>
      <c r="E28" s="77">
        <f>E6+E10+E14+E18+E23</f>
        <v>1646524</v>
      </c>
      <c r="F28" s="77">
        <f>F6+F10+F14+F18+F23</f>
        <v>43476</v>
      </c>
      <c r="G28" s="59">
        <f>D28-E28</f>
        <v>43476</v>
      </c>
    </row>
    <row r="29" spans="1:7" s="3" customFormat="1" ht="23.25" x14ac:dyDescent="0.55000000000000004">
      <c r="A29" s="147"/>
      <c r="B29" s="147"/>
      <c r="C29" s="147"/>
      <c r="D29" s="148"/>
      <c r="E29" s="148"/>
      <c r="F29" s="148"/>
      <c r="G29" s="59"/>
    </row>
    <row r="30" spans="1:7" x14ac:dyDescent="0.55000000000000004">
      <c r="A30" s="149"/>
      <c r="B30" s="150" t="s">
        <v>56</v>
      </c>
      <c r="C30" s="151"/>
      <c r="D30" s="152"/>
      <c r="E30" s="152"/>
      <c r="F30" s="152"/>
    </row>
    <row r="31" spans="1:7" x14ac:dyDescent="0.55000000000000004">
      <c r="B31" s="30" t="s">
        <v>54</v>
      </c>
      <c r="C31" s="13" t="s">
        <v>57</v>
      </c>
    </row>
    <row r="32" spans="1:7" x14ac:dyDescent="0.55000000000000004">
      <c r="B32" s="30" t="s">
        <v>53</v>
      </c>
      <c r="C32" s="13" t="s">
        <v>61</v>
      </c>
    </row>
    <row r="33" spans="2:5" x14ac:dyDescent="0.55000000000000004">
      <c r="B33" s="37" t="s">
        <v>277</v>
      </c>
      <c r="C33" s="18"/>
      <c r="D33" s="21"/>
      <c r="E33" s="21"/>
    </row>
  </sheetData>
  <mergeCells count="6">
    <mergeCell ref="A28:C28"/>
    <mergeCell ref="A4:E4"/>
    <mergeCell ref="A5:E5"/>
    <mergeCell ref="A9:E9"/>
    <mergeCell ref="A13:E13"/>
    <mergeCell ref="A17:E17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8"/>
  <sheetViews>
    <sheetView topLeftCell="A91" zoomScale="115" zoomScaleNormal="115" workbookViewId="0">
      <selection activeCell="B101" sqref="B101"/>
    </sheetView>
  </sheetViews>
  <sheetFormatPr defaultColWidth="9.125" defaultRowHeight="24" x14ac:dyDescent="0.55000000000000004"/>
  <cols>
    <col min="1" max="1" width="5.875" style="12" customWidth="1"/>
    <col min="2" max="2" width="36.125" style="30" customWidth="1"/>
    <col min="3" max="3" width="9.125" style="14" customWidth="1"/>
    <col min="4" max="4" width="13.625" style="13" customWidth="1"/>
    <col min="5" max="6" width="12.25" style="13" customWidth="1"/>
    <col min="7" max="7" width="11" style="1" bestFit="1" customWidth="1"/>
    <col min="8" max="16384" width="9.125" style="1"/>
  </cols>
  <sheetData>
    <row r="1" spans="1:6" ht="18.75" customHeight="1" x14ac:dyDescent="0.55000000000000004">
      <c r="A1" s="10"/>
      <c r="B1" s="28"/>
      <c r="C1" s="8"/>
      <c r="D1" s="63" t="s">
        <v>1</v>
      </c>
      <c r="E1" s="63" t="s">
        <v>1</v>
      </c>
      <c r="F1" s="63" t="s">
        <v>1</v>
      </c>
    </row>
    <row r="2" spans="1:6" ht="18.75" customHeight="1" x14ac:dyDescent="0.55000000000000004">
      <c r="A2" s="60" t="s">
        <v>8</v>
      </c>
      <c r="B2" s="60" t="s">
        <v>9</v>
      </c>
      <c r="C2" s="60" t="s">
        <v>10</v>
      </c>
      <c r="D2" s="64" t="s">
        <v>11</v>
      </c>
      <c r="E2" s="65" t="s">
        <v>13</v>
      </c>
      <c r="F2" s="65" t="s">
        <v>31</v>
      </c>
    </row>
    <row r="3" spans="1:6" ht="18.75" customHeight="1" x14ac:dyDescent="0.55000000000000004">
      <c r="A3" s="11"/>
      <c r="B3" s="29"/>
      <c r="C3" s="9"/>
      <c r="D3" s="64" t="s">
        <v>12</v>
      </c>
      <c r="E3" s="66"/>
      <c r="F3" s="66"/>
    </row>
    <row r="4" spans="1:6" s="3" customFormat="1" ht="25.5" customHeight="1" x14ac:dyDescent="0.55000000000000004">
      <c r="A4" s="287" t="s">
        <v>205</v>
      </c>
      <c r="B4" s="288"/>
      <c r="C4" s="288"/>
      <c r="D4" s="288"/>
      <c r="E4" s="288"/>
      <c r="F4" s="61"/>
    </row>
    <row r="5" spans="1:6" s="3" customFormat="1" ht="23.25" x14ac:dyDescent="0.55000000000000004">
      <c r="A5" s="290" t="s">
        <v>207</v>
      </c>
      <c r="B5" s="291"/>
      <c r="C5" s="291"/>
      <c r="D5" s="291"/>
      <c r="E5" s="291"/>
      <c r="F5" s="54"/>
    </row>
    <row r="6" spans="1:6" s="3" customFormat="1" ht="21" customHeight="1" x14ac:dyDescent="0.55000000000000004">
      <c r="A6" s="177">
        <v>1</v>
      </c>
      <c r="B6" s="32" t="s">
        <v>208</v>
      </c>
      <c r="C6" s="43" t="s">
        <v>17</v>
      </c>
      <c r="D6" s="52">
        <v>60000</v>
      </c>
      <c r="E6" s="182">
        <v>0</v>
      </c>
      <c r="F6" s="17">
        <f>D6-E6</f>
        <v>60000</v>
      </c>
    </row>
    <row r="7" spans="1:6" s="3" customFormat="1" ht="21" customHeight="1" x14ac:dyDescent="0.55000000000000004">
      <c r="A7" s="168"/>
      <c r="B7" s="78"/>
      <c r="C7" s="34"/>
      <c r="D7" s="50"/>
      <c r="E7" s="185"/>
      <c r="F7" s="16"/>
    </row>
    <row r="8" spans="1:6" s="3" customFormat="1" ht="21" customHeight="1" x14ac:dyDescent="0.55000000000000004">
      <c r="A8" s="178">
        <v>2</v>
      </c>
      <c r="B8" s="79" t="s">
        <v>209</v>
      </c>
      <c r="C8" s="44" t="s">
        <v>17</v>
      </c>
      <c r="D8" s="49">
        <v>270000</v>
      </c>
      <c r="E8" s="219">
        <v>270000</v>
      </c>
      <c r="F8" s="181">
        <f>D8-E8</f>
        <v>0</v>
      </c>
    </row>
    <row r="9" spans="1:6" s="3" customFormat="1" ht="21" customHeight="1" x14ac:dyDescent="0.55000000000000004">
      <c r="A9" s="178"/>
      <c r="B9" s="79" t="s">
        <v>268</v>
      </c>
      <c r="C9" s="44" t="s">
        <v>77</v>
      </c>
      <c r="D9" s="49"/>
      <c r="E9" s="184"/>
      <c r="F9" s="15"/>
    </row>
    <row r="10" spans="1:6" s="3" customFormat="1" ht="21" customHeight="1" x14ac:dyDescent="0.55000000000000004">
      <c r="A10" s="55"/>
      <c r="B10" s="78"/>
      <c r="C10" s="34"/>
      <c r="D10" s="186"/>
      <c r="E10" s="183"/>
      <c r="F10" s="187"/>
    </row>
    <row r="11" spans="1:6" s="3" customFormat="1" ht="21" customHeight="1" x14ac:dyDescent="0.55000000000000004">
      <c r="A11" s="178">
        <v>3</v>
      </c>
      <c r="B11" s="79" t="s">
        <v>210</v>
      </c>
      <c r="C11" s="44" t="s">
        <v>17</v>
      </c>
      <c r="D11" s="49">
        <v>40000</v>
      </c>
      <c r="E11" s="184">
        <v>0</v>
      </c>
      <c r="F11" s="15">
        <f>D11-E11</f>
        <v>40000</v>
      </c>
    </row>
    <row r="12" spans="1:6" s="3" customFormat="1" ht="21" customHeight="1" x14ac:dyDescent="0.55000000000000004">
      <c r="A12" s="168"/>
      <c r="B12" s="78"/>
      <c r="C12" s="34"/>
      <c r="D12" s="186"/>
      <c r="E12" s="183"/>
      <c r="F12" s="187"/>
    </row>
    <row r="13" spans="1:6" s="3" customFormat="1" ht="21" customHeight="1" x14ac:dyDescent="0.55000000000000004">
      <c r="A13" s="178">
        <v>4</v>
      </c>
      <c r="B13" s="79" t="s">
        <v>211</v>
      </c>
      <c r="C13" s="44" t="s">
        <v>17</v>
      </c>
      <c r="D13" s="49">
        <v>50000</v>
      </c>
      <c r="E13" s="219">
        <v>47300</v>
      </c>
      <c r="F13" s="15">
        <f>D13-E13</f>
        <v>2700</v>
      </c>
    </row>
    <row r="14" spans="1:6" s="3" customFormat="1" ht="21" customHeight="1" x14ac:dyDescent="0.55000000000000004">
      <c r="A14" s="178"/>
      <c r="B14" s="79" t="s">
        <v>212</v>
      </c>
      <c r="C14" s="44"/>
      <c r="D14" s="170"/>
      <c r="E14" s="184"/>
      <c r="F14" s="181"/>
    </row>
    <row r="15" spans="1:6" s="3" customFormat="1" ht="21" customHeight="1" x14ac:dyDescent="0.55000000000000004">
      <c r="A15" s="168"/>
      <c r="B15" s="78"/>
      <c r="C15" s="34"/>
      <c r="D15" s="186"/>
      <c r="E15" s="183"/>
      <c r="F15" s="187"/>
    </row>
    <row r="16" spans="1:6" s="3" customFormat="1" ht="21" customHeight="1" x14ac:dyDescent="0.55000000000000004">
      <c r="A16" s="178">
        <v>5</v>
      </c>
      <c r="B16" s="79" t="s">
        <v>213</v>
      </c>
      <c r="C16" s="44" t="s">
        <v>17</v>
      </c>
      <c r="D16" s="49">
        <v>100000</v>
      </c>
      <c r="E16" s="184">
        <v>0</v>
      </c>
      <c r="F16" s="15">
        <f>D16-E16</f>
        <v>100000</v>
      </c>
    </row>
    <row r="17" spans="1:6" s="3" customFormat="1" ht="21" customHeight="1" x14ac:dyDescent="0.55000000000000004">
      <c r="A17" s="178"/>
      <c r="B17" s="79" t="s">
        <v>214</v>
      </c>
      <c r="C17" s="44"/>
      <c r="D17" s="170"/>
      <c r="E17" s="184"/>
      <c r="F17" s="181"/>
    </row>
    <row r="18" spans="1:6" s="3" customFormat="1" ht="21" customHeight="1" x14ac:dyDescent="0.55000000000000004">
      <c r="A18" s="168"/>
      <c r="B18" s="78"/>
      <c r="C18" s="34"/>
      <c r="D18" s="186"/>
      <c r="E18" s="183"/>
      <c r="F18" s="187"/>
    </row>
    <row r="19" spans="1:6" s="3" customFormat="1" ht="21" customHeight="1" x14ac:dyDescent="0.55000000000000004">
      <c r="A19" s="178">
        <v>6</v>
      </c>
      <c r="B19" s="79" t="s">
        <v>215</v>
      </c>
      <c r="C19" s="44" t="s">
        <v>17</v>
      </c>
      <c r="D19" s="49">
        <v>40000</v>
      </c>
      <c r="E19" s="184">
        <v>0</v>
      </c>
      <c r="F19" s="15">
        <f>D19-E19</f>
        <v>40000</v>
      </c>
    </row>
    <row r="20" spans="1:6" s="3" customFormat="1" ht="21" customHeight="1" x14ac:dyDescent="0.55000000000000004">
      <c r="A20" s="168"/>
      <c r="B20" s="78"/>
      <c r="C20" s="34"/>
      <c r="D20" s="186"/>
      <c r="E20" s="183"/>
      <c r="F20" s="187"/>
    </row>
    <row r="21" spans="1:6" s="3" customFormat="1" ht="21" customHeight="1" x14ac:dyDescent="0.55000000000000004">
      <c r="A21" s="178">
        <v>7</v>
      </c>
      <c r="B21" s="79" t="s">
        <v>216</v>
      </c>
      <c r="C21" s="44" t="s">
        <v>17</v>
      </c>
      <c r="D21" s="49">
        <v>30000</v>
      </c>
      <c r="E21" s="184">
        <v>0</v>
      </c>
      <c r="F21" s="15">
        <f>D21-E21</f>
        <v>30000</v>
      </c>
    </row>
    <row r="22" spans="1:6" s="3" customFormat="1" ht="21" customHeight="1" x14ac:dyDescent="0.55000000000000004">
      <c r="A22" s="178"/>
      <c r="B22" s="79" t="s">
        <v>217</v>
      </c>
      <c r="C22" s="44"/>
      <c r="D22" s="170"/>
      <c r="E22" s="184"/>
      <c r="F22" s="181"/>
    </row>
    <row r="23" spans="1:6" s="3" customFormat="1" ht="21" customHeight="1" x14ac:dyDescent="0.55000000000000004">
      <c r="A23" s="168"/>
      <c r="B23" s="78"/>
      <c r="C23" s="34"/>
      <c r="D23" s="186"/>
      <c r="E23" s="183"/>
      <c r="F23" s="187"/>
    </row>
    <row r="24" spans="1:6" s="3" customFormat="1" ht="21" customHeight="1" x14ac:dyDescent="0.55000000000000004">
      <c r="A24" s="178">
        <v>8</v>
      </c>
      <c r="B24" s="79" t="s">
        <v>218</v>
      </c>
      <c r="C24" s="44" t="s">
        <v>17</v>
      </c>
      <c r="D24" s="49">
        <v>30000</v>
      </c>
      <c r="E24" s="184">
        <v>0</v>
      </c>
      <c r="F24" s="15">
        <f>D24-E24</f>
        <v>30000</v>
      </c>
    </row>
    <row r="25" spans="1:6" s="3" customFormat="1" ht="21" customHeight="1" x14ac:dyDescent="0.55000000000000004">
      <c r="A25" s="168"/>
      <c r="B25" s="78"/>
      <c r="C25" s="34"/>
      <c r="D25" s="186"/>
      <c r="E25" s="183"/>
      <c r="F25" s="187"/>
    </row>
    <row r="26" spans="1:6" s="3" customFormat="1" ht="21" customHeight="1" x14ac:dyDescent="0.55000000000000004">
      <c r="A26" s="178">
        <v>9</v>
      </c>
      <c r="B26" s="79" t="s">
        <v>219</v>
      </c>
      <c r="C26" s="44" t="s">
        <v>17</v>
      </c>
      <c r="D26" s="49">
        <v>134250</v>
      </c>
      <c r="E26" s="219">
        <v>124250</v>
      </c>
      <c r="F26" s="15">
        <f>D26-E26</f>
        <v>10000</v>
      </c>
    </row>
    <row r="27" spans="1:6" s="3" customFormat="1" ht="21" customHeight="1" x14ac:dyDescent="0.55000000000000004">
      <c r="A27" s="178"/>
      <c r="B27" s="79" t="s">
        <v>269</v>
      </c>
      <c r="C27" s="44" t="s">
        <v>77</v>
      </c>
      <c r="D27" s="170"/>
      <c r="E27" s="184"/>
      <c r="F27" s="181"/>
    </row>
    <row r="28" spans="1:6" s="3" customFormat="1" ht="21" customHeight="1" x14ac:dyDescent="0.55000000000000004">
      <c r="A28" s="168"/>
      <c r="B28" s="78"/>
      <c r="C28" s="34"/>
      <c r="D28" s="186"/>
      <c r="E28" s="183"/>
      <c r="F28" s="187"/>
    </row>
    <row r="29" spans="1:6" s="3" customFormat="1" ht="21" customHeight="1" x14ac:dyDescent="0.55000000000000004">
      <c r="A29" s="178">
        <v>10</v>
      </c>
      <c r="B29" s="79" t="s">
        <v>220</v>
      </c>
      <c r="C29" s="44" t="s">
        <v>17</v>
      </c>
      <c r="D29" s="49">
        <v>30000</v>
      </c>
      <c r="E29" s="184">
        <v>0</v>
      </c>
      <c r="F29" s="15">
        <f>D29-E29</f>
        <v>30000</v>
      </c>
    </row>
    <row r="30" spans="1:6" s="3" customFormat="1" ht="21" customHeight="1" x14ac:dyDescent="0.55000000000000004">
      <c r="A30" s="168"/>
      <c r="B30" s="78"/>
      <c r="C30" s="34"/>
      <c r="D30" s="186"/>
      <c r="E30" s="183"/>
      <c r="F30" s="187"/>
    </row>
    <row r="31" spans="1:6" s="3" customFormat="1" ht="21" customHeight="1" x14ac:dyDescent="0.55000000000000004">
      <c r="A31" s="178">
        <v>11</v>
      </c>
      <c r="B31" s="79" t="s">
        <v>221</v>
      </c>
      <c r="C31" s="44" t="s">
        <v>17</v>
      </c>
      <c r="D31" s="49">
        <v>20000</v>
      </c>
      <c r="E31" s="219">
        <v>20000</v>
      </c>
      <c r="F31" s="181">
        <f>D31-E31</f>
        <v>0</v>
      </c>
    </row>
    <row r="32" spans="1:6" s="3" customFormat="1" ht="21" customHeight="1" x14ac:dyDescent="0.55000000000000004">
      <c r="A32" s="168"/>
      <c r="B32" s="78"/>
      <c r="C32" s="34"/>
      <c r="D32" s="186"/>
      <c r="E32" s="183"/>
      <c r="F32" s="187"/>
    </row>
    <row r="33" spans="1:6" s="3" customFormat="1" ht="21" customHeight="1" x14ac:dyDescent="0.55000000000000004">
      <c r="A33" s="177">
        <v>12</v>
      </c>
      <c r="B33" s="32" t="s">
        <v>222</v>
      </c>
      <c r="C33" s="43" t="s">
        <v>17</v>
      </c>
      <c r="D33" s="52">
        <v>187500</v>
      </c>
      <c r="E33" s="230">
        <v>183300</v>
      </c>
      <c r="F33" s="17">
        <f>D33-E33</f>
        <v>4200</v>
      </c>
    </row>
    <row r="34" spans="1:6" s="3" customFormat="1" ht="21" customHeight="1" x14ac:dyDescent="0.55000000000000004">
      <c r="A34" s="178"/>
      <c r="B34" s="79" t="s">
        <v>270</v>
      </c>
      <c r="C34" s="44" t="s">
        <v>77</v>
      </c>
      <c r="D34" s="49"/>
      <c r="E34" s="184"/>
      <c r="F34" s="15"/>
    </row>
    <row r="35" spans="1:6" s="3" customFormat="1" ht="21" customHeight="1" x14ac:dyDescent="0.55000000000000004">
      <c r="A35" s="168"/>
      <c r="B35" s="78"/>
      <c r="C35" s="34"/>
      <c r="D35" s="186"/>
      <c r="E35" s="183"/>
      <c r="F35" s="187"/>
    </row>
    <row r="36" spans="1:6" s="3" customFormat="1" ht="21" customHeight="1" x14ac:dyDescent="0.55000000000000004">
      <c r="A36" s="178">
        <v>13</v>
      </c>
      <c r="B36" s="79" t="s">
        <v>223</v>
      </c>
      <c r="C36" s="44" t="s">
        <v>17</v>
      </c>
      <c r="D36" s="49">
        <v>30000</v>
      </c>
      <c r="E36" s="184">
        <v>0</v>
      </c>
      <c r="F36" s="15">
        <f>D36-E36</f>
        <v>30000</v>
      </c>
    </row>
    <row r="37" spans="1:6" s="3" customFormat="1" ht="21" customHeight="1" x14ac:dyDescent="0.55000000000000004">
      <c r="A37" s="178"/>
      <c r="B37" s="79" t="s">
        <v>224</v>
      </c>
      <c r="C37" s="44"/>
      <c r="D37" s="170"/>
      <c r="E37" s="184"/>
      <c r="F37" s="181"/>
    </row>
    <row r="38" spans="1:6" s="3" customFormat="1" ht="21" customHeight="1" x14ac:dyDescent="0.55000000000000004">
      <c r="A38" s="168"/>
      <c r="B38" s="78"/>
      <c r="C38" s="34"/>
      <c r="D38" s="186"/>
      <c r="E38" s="183"/>
      <c r="F38" s="187"/>
    </row>
    <row r="39" spans="1:6" s="3" customFormat="1" ht="21" customHeight="1" x14ac:dyDescent="0.55000000000000004">
      <c r="A39" s="178">
        <v>14</v>
      </c>
      <c r="B39" s="79" t="s">
        <v>225</v>
      </c>
      <c r="C39" s="44" t="s">
        <v>17</v>
      </c>
      <c r="D39" s="49">
        <v>10000</v>
      </c>
      <c r="E39" s="184">
        <v>0</v>
      </c>
      <c r="F39" s="15">
        <f>D39-E39</f>
        <v>10000</v>
      </c>
    </row>
    <row r="40" spans="1:6" s="3" customFormat="1" ht="21" customHeight="1" x14ac:dyDescent="0.55000000000000004">
      <c r="A40" s="178"/>
      <c r="B40" s="79" t="s">
        <v>226</v>
      </c>
      <c r="C40" s="44"/>
      <c r="D40" s="170"/>
      <c r="E40" s="184"/>
      <c r="F40" s="181"/>
    </row>
    <row r="41" spans="1:6" s="3" customFormat="1" ht="21" customHeight="1" x14ac:dyDescent="0.55000000000000004">
      <c r="A41" s="178"/>
      <c r="B41" s="79" t="s">
        <v>227</v>
      </c>
      <c r="C41" s="44"/>
      <c r="D41" s="170"/>
      <c r="E41" s="184"/>
      <c r="F41" s="181"/>
    </row>
    <row r="42" spans="1:6" s="3" customFormat="1" ht="21" customHeight="1" x14ac:dyDescent="0.55000000000000004">
      <c r="A42" s="168"/>
      <c r="B42" s="78"/>
      <c r="C42" s="34"/>
      <c r="D42" s="186"/>
      <c r="E42" s="183"/>
      <c r="F42" s="187"/>
    </row>
    <row r="43" spans="1:6" s="3" customFormat="1" ht="21" customHeight="1" x14ac:dyDescent="0.55000000000000004">
      <c r="A43" s="178">
        <v>15</v>
      </c>
      <c r="B43" s="79" t="s">
        <v>228</v>
      </c>
      <c r="C43" s="44" t="s">
        <v>17</v>
      </c>
      <c r="D43" s="49">
        <v>130000</v>
      </c>
      <c r="E43" s="219">
        <v>115000</v>
      </c>
      <c r="F43" s="15">
        <f>D43-E43</f>
        <v>15000</v>
      </c>
    </row>
    <row r="44" spans="1:6" s="3" customFormat="1" ht="21" customHeight="1" x14ac:dyDescent="0.55000000000000004">
      <c r="A44" s="178"/>
      <c r="B44" s="79" t="s">
        <v>229</v>
      </c>
      <c r="C44" s="44"/>
      <c r="D44" s="170"/>
      <c r="E44" s="184"/>
      <c r="F44" s="181"/>
    </row>
    <row r="45" spans="1:6" s="3" customFormat="1" ht="21" customHeight="1" x14ac:dyDescent="0.55000000000000004">
      <c r="A45" s="178"/>
      <c r="B45" s="79" t="s">
        <v>230</v>
      </c>
      <c r="C45" s="44"/>
      <c r="D45" s="170"/>
      <c r="E45" s="184"/>
      <c r="F45" s="181"/>
    </row>
    <row r="46" spans="1:6" s="3" customFormat="1" ht="21" customHeight="1" x14ac:dyDescent="0.55000000000000004">
      <c r="A46" s="168"/>
      <c r="B46" s="78"/>
      <c r="C46" s="34"/>
      <c r="D46" s="186"/>
      <c r="E46" s="183"/>
      <c r="F46" s="187"/>
    </row>
    <row r="47" spans="1:6" s="3" customFormat="1" ht="21" customHeight="1" x14ac:dyDescent="0.55000000000000004">
      <c r="A47" s="178">
        <v>16</v>
      </c>
      <c r="B47" s="79" t="s">
        <v>231</v>
      </c>
      <c r="C47" s="44" t="s">
        <v>17</v>
      </c>
      <c r="D47" s="49">
        <v>70000</v>
      </c>
      <c r="E47" s="219">
        <v>40000</v>
      </c>
      <c r="F47" s="15">
        <f>D47-E47</f>
        <v>30000</v>
      </c>
    </row>
    <row r="48" spans="1:6" s="3" customFormat="1" ht="21" customHeight="1" x14ac:dyDescent="0.55000000000000004">
      <c r="A48" s="178"/>
      <c r="B48" s="79" t="s">
        <v>232</v>
      </c>
      <c r="C48" s="44"/>
      <c r="D48" s="49"/>
      <c r="E48" s="184"/>
      <c r="F48" s="15"/>
    </row>
    <row r="49" spans="1:6" s="3" customFormat="1" ht="21" customHeight="1" x14ac:dyDescent="0.55000000000000004">
      <c r="A49" s="178"/>
      <c r="B49" s="79" t="s">
        <v>233</v>
      </c>
      <c r="C49" s="44"/>
      <c r="D49" s="49"/>
      <c r="E49" s="184"/>
      <c r="F49" s="15"/>
    </row>
    <row r="50" spans="1:6" s="3" customFormat="1" ht="21" customHeight="1" x14ac:dyDescent="0.55000000000000004">
      <c r="A50" s="178"/>
      <c r="B50" s="79" t="s">
        <v>234</v>
      </c>
      <c r="C50" s="44"/>
      <c r="D50" s="49"/>
      <c r="E50" s="184"/>
      <c r="F50" s="15"/>
    </row>
    <row r="51" spans="1:6" s="3" customFormat="1" ht="21" customHeight="1" x14ac:dyDescent="0.55000000000000004">
      <c r="A51" s="178"/>
      <c r="B51" s="79" t="s">
        <v>235</v>
      </c>
      <c r="C51" s="44"/>
      <c r="D51" s="49"/>
      <c r="E51" s="184"/>
      <c r="F51" s="15"/>
    </row>
    <row r="52" spans="1:6" s="3" customFormat="1" ht="21" customHeight="1" x14ac:dyDescent="0.55000000000000004">
      <c r="A52" s="168"/>
      <c r="B52" s="78"/>
      <c r="C52" s="34"/>
      <c r="D52" s="186"/>
      <c r="E52" s="183"/>
      <c r="F52" s="187"/>
    </row>
    <row r="53" spans="1:6" s="3" customFormat="1" ht="21" customHeight="1" x14ac:dyDescent="0.55000000000000004">
      <c r="A53" s="178">
        <v>17</v>
      </c>
      <c r="B53" s="79" t="s">
        <v>236</v>
      </c>
      <c r="C53" s="44" t="s">
        <v>17</v>
      </c>
      <c r="D53" s="49">
        <v>60000</v>
      </c>
      <c r="E53" s="219">
        <v>60000</v>
      </c>
      <c r="F53" s="181">
        <f>D53-E53</f>
        <v>0</v>
      </c>
    </row>
    <row r="54" spans="1:6" s="3" customFormat="1" ht="21" customHeight="1" x14ac:dyDescent="0.55000000000000004">
      <c r="A54" s="178"/>
      <c r="B54" s="79" t="s">
        <v>237</v>
      </c>
      <c r="C54" s="44"/>
      <c r="D54" s="49"/>
      <c r="E54" s="184"/>
      <c r="F54" s="15"/>
    </row>
    <row r="55" spans="1:6" s="3" customFormat="1" ht="21" customHeight="1" x14ac:dyDescent="0.55000000000000004">
      <c r="A55" s="178"/>
      <c r="B55" s="79" t="s">
        <v>238</v>
      </c>
      <c r="C55" s="44"/>
      <c r="D55" s="49"/>
      <c r="E55" s="184"/>
      <c r="F55" s="15"/>
    </row>
    <row r="56" spans="1:6" s="3" customFormat="1" ht="21" customHeight="1" x14ac:dyDescent="0.55000000000000004">
      <c r="A56" s="178"/>
      <c r="B56" s="79" t="s">
        <v>239</v>
      </c>
      <c r="C56" s="44"/>
      <c r="D56" s="49"/>
      <c r="E56" s="184"/>
      <c r="F56" s="15"/>
    </row>
    <row r="57" spans="1:6" s="3" customFormat="1" ht="21" customHeight="1" x14ac:dyDescent="0.55000000000000004">
      <c r="A57" s="178"/>
      <c r="B57" s="79" t="s">
        <v>240</v>
      </c>
      <c r="C57" s="44"/>
      <c r="D57" s="49"/>
      <c r="E57" s="184"/>
      <c r="F57" s="15"/>
    </row>
    <row r="58" spans="1:6" s="3" customFormat="1" ht="21" customHeight="1" x14ac:dyDescent="0.55000000000000004">
      <c r="A58" s="168"/>
      <c r="B58" s="78"/>
      <c r="C58" s="34"/>
      <c r="D58" s="186"/>
      <c r="E58" s="183"/>
      <c r="F58" s="187"/>
    </row>
    <row r="59" spans="1:6" s="3" customFormat="1" ht="21" customHeight="1" x14ac:dyDescent="0.55000000000000004">
      <c r="A59" s="178">
        <v>18</v>
      </c>
      <c r="B59" s="79" t="s">
        <v>241</v>
      </c>
      <c r="C59" s="44" t="s">
        <v>17</v>
      </c>
      <c r="D59" s="49">
        <v>30000</v>
      </c>
      <c r="E59" s="184">
        <v>0</v>
      </c>
      <c r="F59" s="15">
        <f>D59-E59</f>
        <v>30000</v>
      </c>
    </row>
    <row r="60" spans="1:6" s="3" customFormat="1" ht="21" customHeight="1" x14ac:dyDescent="0.55000000000000004">
      <c r="A60" s="178"/>
      <c r="B60" s="79" t="s">
        <v>242</v>
      </c>
      <c r="C60" s="44"/>
      <c r="D60" s="170"/>
      <c r="E60" s="184"/>
      <c r="F60" s="181"/>
    </row>
    <row r="61" spans="1:6" s="3" customFormat="1" ht="21" customHeight="1" x14ac:dyDescent="0.55000000000000004">
      <c r="A61" s="168"/>
      <c r="B61" s="78"/>
      <c r="C61" s="34"/>
      <c r="D61" s="186"/>
      <c r="E61" s="183"/>
      <c r="F61" s="187"/>
    </row>
    <row r="62" spans="1:6" s="3" customFormat="1" ht="21" customHeight="1" x14ac:dyDescent="0.55000000000000004">
      <c r="A62" s="177">
        <v>19</v>
      </c>
      <c r="B62" s="32" t="s">
        <v>243</v>
      </c>
      <c r="C62" s="43" t="s">
        <v>17</v>
      </c>
      <c r="D62" s="52">
        <v>30000</v>
      </c>
      <c r="E62" s="182">
        <v>0</v>
      </c>
      <c r="F62" s="17">
        <f>D62-E62</f>
        <v>30000</v>
      </c>
    </row>
    <row r="63" spans="1:6" s="3" customFormat="1" ht="21" customHeight="1" x14ac:dyDescent="0.55000000000000004">
      <c r="A63" s="178"/>
      <c r="B63" s="79" t="s">
        <v>244</v>
      </c>
      <c r="C63" s="44"/>
      <c r="D63" s="170"/>
      <c r="E63" s="184"/>
      <c r="F63" s="181"/>
    </row>
    <row r="64" spans="1:6" s="3" customFormat="1" ht="21" customHeight="1" x14ac:dyDescent="0.55000000000000004">
      <c r="A64" s="168"/>
      <c r="B64" s="78"/>
      <c r="C64" s="34"/>
      <c r="D64" s="186"/>
      <c r="E64" s="183"/>
      <c r="F64" s="187"/>
    </row>
    <row r="65" spans="1:6" s="3" customFormat="1" ht="21" customHeight="1" x14ac:dyDescent="0.55000000000000004">
      <c r="A65" s="178">
        <v>20</v>
      </c>
      <c r="B65" s="79" t="s">
        <v>245</v>
      </c>
      <c r="C65" s="44" t="s">
        <v>17</v>
      </c>
      <c r="D65" s="49">
        <v>40000</v>
      </c>
      <c r="E65" s="219">
        <v>40000</v>
      </c>
      <c r="F65" s="181">
        <f>D65-E65</f>
        <v>0</v>
      </c>
    </row>
    <row r="66" spans="1:6" s="3" customFormat="1" ht="21" customHeight="1" x14ac:dyDescent="0.55000000000000004">
      <c r="A66" s="178"/>
      <c r="B66" s="79" t="s">
        <v>242</v>
      </c>
      <c r="C66" s="44"/>
      <c r="D66" s="170"/>
      <c r="E66" s="184"/>
      <c r="F66" s="181"/>
    </row>
    <row r="67" spans="1:6" s="3" customFormat="1" ht="21" customHeight="1" x14ac:dyDescent="0.55000000000000004">
      <c r="A67" s="168"/>
      <c r="B67" s="78"/>
      <c r="C67" s="34"/>
      <c r="D67" s="186"/>
      <c r="E67" s="183"/>
      <c r="F67" s="187"/>
    </row>
    <row r="68" spans="1:6" s="3" customFormat="1" ht="21" customHeight="1" x14ac:dyDescent="0.55000000000000004">
      <c r="A68" s="178">
        <v>21</v>
      </c>
      <c r="B68" s="79" t="s">
        <v>246</v>
      </c>
      <c r="C68" s="44" t="s">
        <v>17</v>
      </c>
      <c r="D68" s="49">
        <v>30000</v>
      </c>
      <c r="E68" s="219">
        <v>30000</v>
      </c>
      <c r="F68" s="181">
        <f>D68-E68</f>
        <v>0</v>
      </c>
    </row>
    <row r="69" spans="1:6" s="3" customFormat="1" ht="21" customHeight="1" x14ac:dyDescent="0.55000000000000004">
      <c r="A69" s="178"/>
      <c r="B69" s="79" t="s">
        <v>247</v>
      </c>
      <c r="C69" s="44"/>
      <c r="D69" s="170"/>
      <c r="E69" s="184"/>
      <c r="F69" s="181"/>
    </row>
    <row r="70" spans="1:6" s="3" customFormat="1" ht="21" customHeight="1" x14ac:dyDescent="0.55000000000000004">
      <c r="A70" s="168"/>
      <c r="B70" s="78"/>
      <c r="C70" s="34"/>
      <c r="D70" s="186"/>
      <c r="E70" s="183"/>
      <c r="F70" s="187"/>
    </row>
    <row r="71" spans="1:6" s="3" customFormat="1" ht="21" customHeight="1" x14ac:dyDescent="0.55000000000000004">
      <c r="A71" s="177">
        <v>22</v>
      </c>
      <c r="B71" s="32" t="s">
        <v>248</v>
      </c>
      <c r="C71" s="43" t="s">
        <v>17</v>
      </c>
      <c r="D71" s="52">
        <v>30000</v>
      </c>
      <c r="E71" s="182">
        <v>0</v>
      </c>
      <c r="F71" s="17">
        <f>D71-E71</f>
        <v>30000</v>
      </c>
    </row>
    <row r="72" spans="1:6" s="3" customFormat="1" ht="21" customHeight="1" x14ac:dyDescent="0.55000000000000004">
      <c r="A72" s="178"/>
      <c r="B72" s="79" t="s">
        <v>249</v>
      </c>
      <c r="C72" s="44"/>
      <c r="D72" s="170"/>
      <c r="E72" s="184"/>
      <c r="F72" s="181"/>
    </row>
    <row r="73" spans="1:6" s="3" customFormat="1" ht="21" customHeight="1" x14ac:dyDescent="0.55000000000000004">
      <c r="A73" s="168"/>
      <c r="B73" s="78" t="s">
        <v>250</v>
      </c>
      <c r="C73" s="34"/>
      <c r="D73" s="187"/>
      <c r="E73" s="185"/>
      <c r="F73" s="218"/>
    </row>
    <row r="74" spans="1:6" s="3" customFormat="1" ht="21" customHeight="1" x14ac:dyDescent="0.55000000000000004">
      <c r="A74" s="178">
        <v>23</v>
      </c>
      <c r="B74" s="79" t="s">
        <v>251</v>
      </c>
      <c r="C74" s="44" t="s">
        <v>17</v>
      </c>
      <c r="D74" s="49">
        <v>30000</v>
      </c>
      <c r="E74" s="219">
        <v>30000</v>
      </c>
      <c r="F74" s="181">
        <f>D74-E74</f>
        <v>0</v>
      </c>
    </row>
    <row r="75" spans="1:6" s="3" customFormat="1" ht="21" customHeight="1" x14ac:dyDescent="0.55000000000000004">
      <c r="A75" s="178"/>
      <c r="B75" s="79" t="s">
        <v>252</v>
      </c>
      <c r="C75" s="44"/>
      <c r="D75" s="170"/>
      <c r="E75" s="184"/>
      <c r="F75" s="181"/>
    </row>
    <row r="76" spans="1:6" s="3" customFormat="1" ht="21" customHeight="1" x14ac:dyDescent="0.55000000000000004">
      <c r="A76" s="168"/>
      <c r="B76" s="78"/>
      <c r="C76" s="34"/>
      <c r="D76" s="186"/>
      <c r="E76" s="183"/>
      <c r="F76" s="187"/>
    </row>
    <row r="77" spans="1:6" s="3" customFormat="1" ht="21" customHeight="1" x14ac:dyDescent="0.55000000000000004">
      <c r="A77" s="178">
        <v>24</v>
      </c>
      <c r="B77" s="79" t="s">
        <v>253</v>
      </c>
      <c r="C77" s="44" t="s">
        <v>17</v>
      </c>
      <c r="D77" s="49">
        <v>40000</v>
      </c>
      <c r="E77" s="184">
        <v>0</v>
      </c>
      <c r="F77" s="15">
        <f>D77-E77</f>
        <v>40000</v>
      </c>
    </row>
    <row r="78" spans="1:6" s="3" customFormat="1" ht="21" customHeight="1" x14ac:dyDescent="0.55000000000000004">
      <c r="A78" s="178"/>
      <c r="B78" s="79" t="s">
        <v>254</v>
      </c>
      <c r="C78" s="44"/>
      <c r="D78" s="170"/>
      <c r="E78" s="184"/>
      <c r="F78" s="181"/>
    </row>
    <row r="79" spans="1:6" s="3" customFormat="1" ht="21" customHeight="1" x14ac:dyDescent="0.55000000000000004">
      <c r="A79" s="168"/>
      <c r="B79" s="78"/>
      <c r="C79" s="34"/>
      <c r="D79" s="186"/>
      <c r="E79" s="183"/>
      <c r="F79" s="187"/>
    </row>
    <row r="80" spans="1:6" s="3" customFormat="1" ht="21" customHeight="1" x14ac:dyDescent="0.55000000000000004">
      <c r="A80" s="178">
        <v>25</v>
      </c>
      <c r="B80" s="79" t="s">
        <v>255</v>
      </c>
      <c r="C80" s="44" t="s">
        <v>17</v>
      </c>
      <c r="D80" s="49">
        <v>30000</v>
      </c>
      <c r="E80" s="184">
        <v>0</v>
      </c>
      <c r="F80" s="15">
        <f>D80-E80</f>
        <v>30000</v>
      </c>
    </row>
    <row r="81" spans="1:6" s="3" customFormat="1" ht="21" customHeight="1" x14ac:dyDescent="0.55000000000000004">
      <c r="A81" s="178"/>
      <c r="B81" s="79" t="s">
        <v>256</v>
      </c>
      <c r="C81" s="44"/>
      <c r="D81" s="170"/>
      <c r="E81" s="184"/>
      <c r="F81" s="181"/>
    </row>
    <row r="82" spans="1:6" s="3" customFormat="1" ht="21" customHeight="1" x14ac:dyDescent="0.55000000000000004">
      <c r="A82" s="168"/>
      <c r="B82" s="78"/>
      <c r="C82" s="34"/>
      <c r="D82" s="186"/>
      <c r="E82" s="183"/>
      <c r="F82" s="187"/>
    </row>
    <row r="83" spans="1:6" s="3" customFormat="1" ht="21" customHeight="1" x14ac:dyDescent="0.55000000000000004">
      <c r="A83" s="178">
        <v>26</v>
      </c>
      <c r="B83" s="79" t="s">
        <v>257</v>
      </c>
      <c r="C83" s="44" t="s">
        <v>17</v>
      </c>
      <c r="D83" s="49">
        <v>40000</v>
      </c>
      <c r="E83" s="184">
        <v>0</v>
      </c>
      <c r="F83" s="15">
        <f>D83-E83</f>
        <v>40000</v>
      </c>
    </row>
    <row r="84" spans="1:6" s="3" customFormat="1" ht="21" customHeight="1" x14ac:dyDescent="0.55000000000000004">
      <c r="A84" s="178"/>
      <c r="B84" s="79" t="s">
        <v>258</v>
      </c>
      <c r="C84" s="44"/>
      <c r="D84" s="170"/>
      <c r="E84" s="184"/>
      <c r="F84" s="181"/>
    </row>
    <row r="85" spans="1:6" s="3" customFormat="1" ht="21" customHeight="1" x14ac:dyDescent="0.55000000000000004">
      <c r="A85" s="168"/>
      <c r="B85" s="78"/>
      <c r="C85" s="34"/>
      <c r="D85" s="186"/>
      <c r="E85" s="183"/>
      <c r="F85" s="187"/>
    </row>
    <row r="86" spans="1:6" s="3" customFormat="1" ht="21" customHeight="1" x14ac:dyDescent="0.55000000000000004">
      <c r="A86" s="177">
        <v>27</v>
      </c>
      <c r="B86" s="32" t="s">
        <v>259</v>
      </c>
      <c r="C86" s="43" t="s">
        <v>17</v>
      </c>
      <c r="D86" s="52">
        <v>90000</v>
      </c>
      <c r="E86" s="182">
        <v>0</v>
      </c>
      <c r="F86" s="17">
        <f>D86-E86</f>
        <v>90000</v>
      </c>
    </row>
    <row r="87" spans="1:6" s="3" customFormat="1" ht="21" customHeight="1" x14ac:dyDescent="0.55000000000000004">
      <c r="A87" s="178"/>
      <c r="B87" s="79" t="s">
        <v>260</v>
      </c>
      <c r="C87" s="44"/>
      <c r="D87" s="170"/>
      <c r="E87" s="184"/>
      <c r="F87" s="181"/>
    </row>
    <row r="88" spans="1:6" s="3" customFormat="1" ht="21" customHeight="1" x14ac:dyDescent="0.55000000000000004">
      <c r="A88" s="178"/>
      <c r="B88" s="79" t="s">
        <v>261</v>
      </c>
      <c r="C88" s="44"/>
      <c r="D88" s="170"/>
      <c r="E88" s="184"/>
      <c r="F88" s="181"/>
    </row>
    <row r="89" spans="1:6" s="3" customFormat="1" ht="21" customHeight="1" x14ac:dyDescent="0.55000000000000004">
      <c r="A89" s="178"/>
      <c r="B89" s="79" t="s">
        <v>239</v>
      </c>
      <c r="C89" s="44"/>
      <c r="D89" s="170"/>
      <c r="E89" s="184"/>
      <c r="F89" s="181"/>
    </row>
    <row r="90" spans="1:6" s="3" customFormat="1" ht="21" customHeight="1" x14ac:dyDescent="0.55000000000000004">
      <c r="A90" s="168"/>
      <c r="B90" s="78" t="s">
        <v>262</v>
      </c>
      <c r="C90" s="34"/>
      <c r="D90" s="187"/>
      <c r="E90" s="185"/>
      <c r="F90" s="218"/>
    </row>
    <row r="91" spans="1:6" s="3" customFormat="1" ht="21" customHeight="1" x14ac:dyDescent="0.55000000000000004">
      <c r="A91" s="177">
        <v>28</v>
      </c>
      <c r="B91" s="32" t="s">
        <v>263</v>
      </c>
      <c r="C91" s="43" t="s">
        <v>17</v>
      </c>
      <c r="D91" s="52">
        <v>40000</v>
      </c>
      <c r="E91" s="182">
        <v>0</v>
      </c>
      <c r="F91" s="17">
        <f>D91-E91</f>
        <v>40000</v>
      </c>
    </row>
    <row r="92" spans="1:6" s="3" customFormat="1" ht="21" customHeight="1" x14ac:dyDescent="0.55000000000000004">
      <c r="A92" s="178"/>
      <c r="B92" s="79" t="s">
        <v>244</v>
      </c>
      <c r="C92" s="44"/>
      <c r="D92" s="170"/>
      <c r="E92" s="184"/>
      <c r="F92" s="181"/>
    </row>
    <row r="93" spans="1:6" s="3" customFormat="1" ht="21" customHeight="1" x14ac:dyDescent="0.55000000000000004">
      <c r="A93" s="168"/>
      <c r="B93" s="78"/>
      <c r="C93" s="34"/>
      <c r="D93" s="186"/>
      <c r="E93" s="183"/>
      <c r="F93" s="187"/>
    </row>
    <row r="94" spans="1:6" s="3" customFormat="1" ht="21" customHeight="1" x14ac:dyDescent="0.55000000000000004">
      <c r="A94" s="178">
        <v>29</v>
      </c>
      <c r="B94" s="79" t="s">
        <v>264</v>
      </c>
      <c r="C94" s="44" t="s">
        <v>17</v>
      </c>
      <c r="D94" s="49">
        <v>40000</v>
      </c>
      <c r="E94" s="219">
        <v>40000</v>
      </c>
      <c r="F94" s="181">
        <f>D94-E94</f>
        <v>0</v>
      </c>
    </row>
    <row r="95" spans="1:6" s="3" customFormat="1" ht="21" customHeight="1" x14ac:dyDescent="0.55000000000000004">
      <c r="A95" s="178"/>
      <c r="B95" s="79" t="s">
        <v>244</v>
      </c>
      <c r="C95" s="44"/>
      <c r="D95" s="170"/>
      <c r="E95" s="184"/>
      <c r="F95" s="181"/>
    </row>
    <row r="96" spans="1:6" s="3" customFormat="1" ht="21" customHeight="1" x14ac:dyDescent="0.55000000000000004">
      <c r="A96" s="168"/>
      <c r="B96" s="78"/>
      <c r="C96" s="34"/>
      <c r="D96" s="186"/>
      <c r="E96" s="183"/>
      <c r="F96" s="187"/>
    </row>
    <row r="97" spans="1:7" s="3" customFormat="1" ht="21" customHeight="1" x14ac:dyDescent="0.55000000000000004">
      <c r="A97" s="178">
        <v>30</v>
      </c>
      <c r="B97" s="79" t="s">
        <v>265</v>
      </c>
      <c r="C97" s="44" t="s">
        <v>17</v>
      </c>
      <c r="D97" s="49">
        <v>30000</v>
      </c>
      <c r="E97" s="184">
        <v>0</v>
      </c>
      <c r="F97" s="15">
        <f>D97-E97</f>
        <v>30000</v>
      </c>
    </row>
    <row r="98" spans="1:7" s="3" customFormat="1" ht="21" customHeight="1" x14ac:dyDescent="0.55000000000000004">
      <c r="A98" s="178"/>
      <c r="B98" s="79" t="s">
        <v>244</v>
      </c>
      <c r="C98" s="44"/>
      <c r="D98" s="170"/>
      <c r="E98" s="184"/>
      <c r="F98" s="181"/>
    </row>
    <row r="99" spans="1:7" s="3" customFormat="1" ht="21" customHeight="1" x14ac:dyDescent="0.55000000000000004">
      <c r="A99" s="168"/>
      <c r="B99" s="78"/>
      <c r="C99" s="34"/>
      <c r="D99" s="186"/>
      <c r="E99" s="183"/>
      <c r="F99" s="187"/>
    </row>
    <row r="100" spans="1:7" s="3" customFormat="1" ht="21" customHeight="1" x14ac:dyDescent="0.55000000000000004">
      <c r="A100" s="178">
        <v>31</v>
      </c>
      <c r="B100" s="79" t="s">
        <v>266</v>
      </c>
      <c r="C100" s="44" t="s">
        <v>17</v>
      </c>
      <c r="D100" s="49">
        <v>30000</v>
      </c>
      <c r="E100" s="184">
        <v>0</v>
      </c>
      <c r="F100" s="15">
        <f>D100-E100</f>
        <v>30000</v>
      </c>
    </row>
    <row r="101" spans="1:7" s="3" customFormat="1" ht="21" customHeight="1" x14ac:dyDescent="0.55000000000000004">
      <c r="A101" s="178"/>
      <c r="B101" s="79" t="s">
        <v>244</v>
      </c>
      <c r="C101" s="44"/>
      <c r="D101" s="170"/>
      <c r="E101" s="184"/>
      <c r="F101" s="181"/>
    </row>
    <row r="102" spans="1:7" s="3" customFormat="1" ht="21" customHeight="1" x14ac:dyDescent="0.55000000000000004">
      <c r="A102" s="178"/>
      <c r="B102" s="79" t="s">
        <v>267</v>
      </c>
      <c r="C102" s="44"/>
      <c r="D102" s="170"/>
      <c r="E102" s="184"/>
      <c r="F102" s="181"/>
    </row>
    <row r="103" spans="1:7" s="3" customFormat="1" ht="21" customHeight="1" x14ac:dyDescent="0.55000000000000004">
      <c r="A103" s="168"/>
      <c r="B103" s="78"/>
      <c r="C103" s="34"/>
      <c r="D103" s="186"/>
      <c r="E103" s="183"/>
      <c r="F103" s="187"/>
    </row>
    <row r="104" spans="1:7" s="3" customFormat="1" ht="23.25" x14ac:dyDescent="0.55000000000000004">
      <c r="A104" s="298" t="s">
        <v>23</v>
      </c>
      <c r="B104" s="299"/>
      <c r="C104" s="300"/>
      <c r="D104" s="77">
        <f>D6+D8+D11+D13+D16+D19+D21+D24+D26+D29+D31+D33+D36+D39+D43+D47+D53+D59+D62+D65+D68+D71+D74+D77+D80+D83+D86+D91+D94+D97+D100</f>
        <v>1821750</v>
      </c>
      <c r="E104" s="77">
        <f>E6+E8+E11+E13+E16+E19+E21+E24+E26+E29+E31+E33+E36+E39+E43+E47+E53+E59+E62+E65+E68+E71+E74+E77+E80+E83+E86+E91+E94+E97+E100</f>
        <v>999850</v>
      </c>
      <c r="F104" s="77">
        <f>F6+F8+F11+F13+F16+F19+F21+F24+F26+F29+F31+F33+F36+F39+F43+F47+F53+F59+F62+F65+F68+F71+F74+F77+F80+F83+F86+F91+F94+F97+F100</f>
        <v>821900</v>
      </c>
      <c r="G104" s="59">
        <f>D104-E104</f>
        <v>821900</v>
      </c>
    </row>
    <row r="105" spans="1:7" s="3" customFormat="1" ht="23.25" x14ac:dyDescent="0.55000000000000004">
      <c r="A105" s="83"/>
      <c r="B105" s="84"/>
      <c r="C105" s="20"/>
      <c r="D105" s="85"/>
      <c r="E105" s="85"/>
      <c r="F105" s="85"/>
    </row>
    <row r="106" spans="1:7" x14ac:dyDescent="0.55000000000000004">
      <c r="A106" s="149"/>
      <c r="B106" s="150" t="s">
        <v>58</v>
      </c>
      <c r="C106" s="151"/>
      <c r="D106" s="152"/>
      <c r="E106" s="152"/>
      <c r="F106" s="152"/>
    </row>
    <row r="107" spans="1:7" x14ac:dyDescent="0.55000000000000004">
      <c r="B107" s="30" t="s">
        <v>54</v>
      </c>
      <c r="C107" s="13" t="s">
        <v>278</v>
      </c>
    </row>
    <row r="108" spans="1:7" x14ac:dyDescent="0.55000000000000004">
      <c r="B108" s="30" t="s">
        <v>53</v>
      </c>
      <c r="C108" s="13" t="s">
        <v>78</v>
      </c>
    </row>
    <row r="109" spans="1:7" x14ac:dyDescent="0.55000000000000004">
      <c r="B109" s="37" t="s">
        <v>279</v>
      </c>
      <c r="C109" s="18"/>
      <c r="D109" s="21"/>
      <c r="E109" s="21"/>
    </row>
    <row r="110" spans="1:7" s="3" customFormat="1" ht="23.25" x14ac:dyDescent="0.55000000000000004">
      <c r="A110" s="83"/>
      <c r="B110" s="84"/>
      <c r="C110" s="20"/>
      <c r="D110" s="85"/>
      <c r="E110" s="85"/>
      <c r="F110" s="85"/>
    </row>
    <row r="111" spans="1:7" s="3" customFormat="1" ht="23.25" x14ac:dyDescent="0.55000000000000004">
      <c r="A111" s="83"/>
      <c r="B111" s="84"/>
      <c r="C111" s="20"/>
      <c r="D111" s="85"/>
      <c r="E111" s="85"/>
      <c r="F111" s="85"/>
    </row>
    <row r="112" spans="1:7" s="3" customFormat="1" ht="23.25" x14ac:dyDescent="0.55000000000000004">
      <c r="A112" s="83"/>
      <c r="B112" s="84"/>
      <c r="C112" s="20"/>
      <c r="D112" s="85"/>
      <c r="E112" s="85"/>
      <c r="F112" s="85"/>
    </row>
    <row r="113" spans="1:6" s="3" customFormat="1" ht="23.25" x14ac:dyDescent="0.55000000000000004">
      <c r="A113" s="83"/>
      <c r="B113" s="84"/>
      <c r="C113" s="20"/>
      <c r="D113" s="85"/>
      <c r="E113" s="85"/>
      <c r="F113" s="85"/>
    </row>
    <row r="114" spans="1:6" s="3" customFormat="1" ht="23.25" x14ac:dyDescent="0.55000000000000004">
      <c r="A114" s="83"/>
      <c r="B114" s="84"/>
      <c r="C114" s="20"/>
      <c r="D114" s="85"/>
      <c r="E114" s="85"/>
      <c r="F114" s="85"/>
    </row>
    <row r="115" spans="1:6" s="3" customFormat="1" ht="23.25" x14ac:dyDescent="0.55000000000000004">
      <c r="A115" s="83"/>
      <c r="B115" s="84"/>
      <c r="C115" s="20"/>
      <c r="D115" s="85"/>
      <c r="E115" s="85"/>
      <c r="F115" s="85"/>
    </row>
    <row r="116" spans="1:6" s="3" customFormat="1" ht="23.25" x14ac:dyDescent="0.55000000000000004">
      <c r="A116" s="83"/>
      <c r="B116" s="84"/>
      <c r="C116" s="20"/>
      <c r="D116" s="85"/>
      <c r="E116" s="85"/>
      <c r="F116" s="85"/>
    </row>
    <row r="117" spans="1:6" s="3" customFormat="1" ht="23.25" x14ac:dyDescent="0.55000000000000004">
      <c r="A117" s="83"/>
      <c r="B117" s="84"/>
      <c r="C117" s="20"/>
      <c r="D117" s="85"/>
      <c r="E117" s="85"/>
      <c r="F117" s="85"/>
    </row>
    <row r="118" spans="1:6" s="3" customFormat="1" ht="23.25" x14ac:dyDescent="0.55000000000000004">
      <c r="A118" s="83"/>
      <c r="B118" s="84"/>
      <c r="C118" s="20"/>
      <c r="D118" s="85"/>
      <c r="E118" s="85"/>
      <c r="F118" s="85"/>
    </row>
  </sheetData>
  <mergeCells count="3">
    <mergeCell ref="A104:C104"/>
    <mergeCell ref="A4:E4"/>
    <mergeCell ref="A5:E5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4"/>
  <sheetViews>
    <sheetView topLeftCell="A93" zoomScale="115" zoomScaleNormal="115" workbookViewId="0">
      <selection activeCell="G111" sqref="G111"/>
    </sheetView>
  </sheetViews>
  <sheetFormatPr defaultColWidth="9.125" defaultRowHeight="24" x14ac:dyDescent="0.55000000000000004"/>
  <cols>
    <col min="1" max="1" width="5.875" style="12" customWidth="1"/>
    <col min="2" max="2" width="36.125" style="30" customWidth="1"/>
    <col min="3" max="3" width="11.375" style="14" customWidth="1"/>
    <col min="4" max="6" width="12.125" style="13" customWidth="1"/>
    <col min="7" max="7" width="11.875" style="1" bestFit="1" customWidth="1"/>
    <col min="8" max="16384" width="9.125" style="1"/>
  </cols>
  <sheetData>
    <row r="1" spans="1:6" ht="18.75" customHeight="1" x14ac:dyDescent="0.55000000000000004">
      <c r="A1" s="10"/>
      <c r="B1" s="28"/>
      <c r="C1" s="8"/>
      <c r="D1" s="63" t="s">
        <v>1</v>
      </c>
      <c r="E1" s="63" t="s">
        <v>1</v>
      </c>
      <c r="F1" s="63" t="s">
        <v>1</v>
      </c>
    </row>
    <row r="2" spans="1:6" ht="18.75" customHeight="1" x14ac:dyDescent="0.55000000000000004">
      <c r="A2" s="60" t="s">
        <v>8</v>
      </c>
      <c r="B2" s="60" t="s">
        <v>9</v>
      </c>
      <c r="C2" s="60" t="s">
        <v>10</v>
      </c>
      <c r="D2" s="64" t="s">
        <v>11</v>
      </c>
      <c r="E2" s="65" t="s">
        <v>13</v>
      </c>
      <c r="F2" s="65" t="s">
        <v>31</v>
      </c>
    </row>
    <row r="3" spans="1:6" ht="18.75" customHeight="1" x14ac:dyDescent="0.55000000000000004">
      <c r="A3" s="11"/>
      <c r="B3" s="29"/>
      <c r="C3" s="9"/>
      <c r="D3" s="64" t="s">
        <v>12</v>
      </c>
      <c r="E3" s="66"/>
      <c r="F3" s="87"/>
    </row>
    <row r="4" spans="1:6" s="3" customFormat="1" ht="23.25" x14ac:dyDescent="0.55000000000000004">
      <c r="A4" s="287" t="s">
        <v>280</v>
      </c>
      <c r="B4" s="288"/>
      <c r="C4" s="288"/>
      <c r="D4" s="288"/>
      <c r="E4" s="288"/>
      <c r="F4" s="54"/>
    </row>
    <row r="5" spans="1:6" s="3" customFormat="1" ht="23.25" x14ac:dyDescent="0.55000000000000004">
      <c r="A5" s="290" t="s">
        <v>32</v>
      </c>
      <c r="B5" s="291"/>
      <c r="C5" s="291"/>
      <c r="D5" s="291"/>
      <c r="E5" s="291"/>
      <c r="F5" s="53"/>
    </row>
    <row r="6" spans="1:6" s="84" customFormat="1" ht="19.5" customHeight="1" x14ac:dyDescent="0.2">
      <c r="A6" s="45">
        <v>1</v>
      </c>
      <c r="B6" s="32" t="s">
        <v>281</v>
      </c>
      <c r="C6" s="45" t="s">
        <v>17</v>
      </c>
      <c r="D6" s="89">
        <v>100000</v>
      </c>
      <c r="E6" s="94">
        <v>100000</v>
      </c>
      <c r="F6" s="173">
        <f>D6-E6</f>
        <v>0</v>
      </c>
    </row>
    <row r="7" spans="1:6" s="84" customFormat="1" ht="19.5" customHeight="1" x14ac:dyDescent="0.2">
      <c r="A7" s="46"/>
      <c r="B7" s="79" t="s">
        <v>282</v>
      </c>
      <c r="C7" s="46"/>
      <c r="D7" s="80"/>
      <c r="E7" s="189"/>
      <c r="F7" s="81"/>
    </row>
    <row r="8" spans="1:6" s="84" customFormat="1" ht="19.5" customHeight="1" x14ac:dyDescent="0.2">
      <c r="A8" s="46"/>
      <c r="B8" s="79"/>
      <c r="C8" s="46"/>
      <c r="D8" s="31"/>
      <c r="E8" s="189"/>
      <c r="F8" s="176"/>
    </row>
    <row r="9" spans="1:6" s="84" customFormat="1" ht="19.5" customHeight="1" x14ac:dyDescent="0.2">
      <c r="A9" s="45">
        <v>2</v>
      </c>
      <c r="B9" s="32" t="s">
        <v>283</v>
      </c>
      <c r="C9" s="45" t="s">
        <v>17</v>
      </c>
      <c r="D9" s="89">
        <v>120000</v>
      </c>
      <c r="E9" s="94">
        <v>120000</v>
      </c>
      <c r="F9" s="173">
        <f>D9-E9</f>
        <v>0</v>
      </c>
    </row>
    <row r="10" spans="1:6" s="84" customFormat="1" ht="19.5" customHeight="1" x14ac:dyDescent="0.2">
      <c r="A10" s="46"/>
      <c r="B10" s="79" t="s">
        <v>284</v>
      </c>
      <c r="C10" s="46"/>
      <c r="D10" s="31"/>
      <c r="E10" s="189"/>
      <c r="F10" s="176"/>
    </row>
    <row r="11" spans="1:6" s="84" customFormat="1" ht="19.5" customHeight="1" x14ac:dyDescent="0.2">
      <c r="A11" s="47"/>
      <c r="B11" s="78"/>
      <c r="C11" s="47"/>
      <c r="D11" s="90"/>
      <c r="E11" s="190"/>
      <c r="F11" s="191"/>
    </row>
    <row r="12" spans="1:6" s="84" customFormat="1" ht="19.5" customHeight="1" x14ac:dyDescent="0.2">
      <c r="A12" s="45">
        <v>3</v>
      </c>
      <c r="B12" s="32" t="s">
        <v>320</v>
      </c>
      <c r="C12" s="45" t="s">
        <v>198</v>
      </c>
      <c r="D12" s="89">
        <v>100000</v>
      </c>
      <c r="E12" s="188">
        <v>0</v>
      </c>
      <c r="F12" s="95">
        <f>D12-E12</f>
        <v>100000</v>
      </c>
    </row>
    <row r="13" spans="1:6" s="84" customFormat="1" ht="19.5" customHeight="1" x14ac:dyDescent="0.2">
      <c r="A13" s="46"/>
      <c r="B13" s="79"/>
      <c r="C13" s="46" t="s">
        <v>195</v>
      </c>
      <c r="D13" s="31"/>
      <c r="E13" s="189"/>
      <c r="F13" s="81"/>
    </row>
    <row r="14" spans="1:6" s="84" customFormat="1" ht="19.5" customHeight="1" x14ac:dyDescent="0.2">
      <c r="A14" s="47"/>
      <c r="B14" s="78"/>
      <c r="C14" s="47"/>
      <c r="D14" s="90"/>
      <c r="E14" s="190"/>
      <c r="F14" s="101"/>
    </row>
    <row r="15" spans="1:6" s="84" customFormat="1" ht="19.5" customHeight="1" x14ac:dyDescent="0.2">
      <c r="A15" s="45">
        <v>4</v>
      </c>
      <c r="B15" s="32" t="s">
        <v>322</v>
      </c>
      <c r="C15" s="45" t="s">
        <v>198</v>
      </c>
      <c r="D15" s="89">
        <v>100000</v>
      </c>
      <c r="E15" s="188">
        <v>0</v>
      </c>
      <c r="F15" s="95">
        <f>D15-E15</f>
        <v>100000</v>
      </c>
    </row>
    <row r="16" spans="1:6" s="84" customFormat="1" ht="19.5" customHeight="1" x14ac:dyDescent="0.2">
      <c r="A16" s="46"/>
      <c r="B16" s="79" t="s">
        <v>323</v>
      </c>
      <c r="C16" s="46" t="s">
        <v>195</v>
      </c>
      <c r="D16" s="31"/>
      <c r="E16" s="189"/>
      <c r="F16" s="81"/>
    </row>
    <row r="17" spans="1:6" s="84" customFormat="1" ht="19.5" customHeight="1" x14ac:dyDescent="0.2">
      <c r="A17" s="47"/>
      <c r="B17" s="78"/>
      <c r="C17" s="47"/>
      <c r="D17" s="90"/>
      <c r="E17" s="190"/>
      <c r="F17" s="101"/>
    </row>
    <row r="18" spans="1:6" s="84" customFormat="1" ht="19.5" customHeight="1" x14ac:dyDescent="0.2">
      <c r="A18" s="45">
        <v>5</v>
      </c>
      <c r="B18" s="32" t="s">
        <v>324</v>
      </c>
      <c r="C18" s="45" t="s">
        <v>198</v>
      </c>
      <c r="D18" s="89">
        <v>500000</v>
      </c>
      <c r="E18" s="188">
        <v>0</v>
      </c>
      <c r="F18" s="95">
        <f>D18-E18</f>
        <v>500000</v>
      </c>
    </row>
    <row r="19" spans="1:6" s="84" customFormat="1" ht="19.5" customHeight="1" x14ac:dyDescent="0.2">
      <c r="A19" s="46"/>
      <c r="B19" s="79"/>
      <c r="C19" s="46" t="s">
        <v>195</v>
      </c>
      <c r="D19" s="31"/>
      <c r="E19" s="189"/>
      <c r="F19" s="176"/>
    </row>
    <row r="20" spans="1:6" s="84" customFormat="1" ht="19.5" customHeight="1" x14ac:dyDescent="0.2">
      <c r="A20" s="47"/>
      <c r="B20" s="78"/>
      <c r="C20" s="47"/>
      <c r="D20" s="90"/>
      <c r="E20" s="190"/>
      <c r="F20" s="191"/>
    </row>
    <row r="21" spans="1:6" s="3" customFormat="1" ht="23.25" x14ac:dyDescent="0.55000000000000004">
      <c r="A21" s="290" t="s">
        <v>285</v>
      </c>
      <c r="B21" s="291"/>
      <c r="C21" s="291"/>
      <c r="D21" s="291"/>
      <c r="E21" s="291"/>
      <c r="F21" s="53"/>
    </row>
    <row r="22" spans="1:6" s="84" customFormat="1" ht="19.5" customHeight="1" x14ac:dyDescent="0.2">
      <c r="A22" s="45">
        <v>6</v>
      </c>
      <c r="B22" s="32" t="s">
        <v>286</v>
      </c>
      <c r="C22" s="45" t="s">
        <v>17</v>
      </c>
      <c r="D22" s="89">
        <v>170000</v>
      </c>
      <c r="E22" s="94">
        <v>43400</v>
      </c>
      <c r="F22" s="95">
        <f>D22-E22</f>
        <v>126600</v>
      </c>
    </row>
    <row r="23" spans="1:6" s="84" customFormat="1" ht="19.5" customHeight="1" x14ac:dyDescent="0.2">
      <c r="A23" s="46"/>
      <c r="B23" s="79"/>
      <c r="C23" s="46"/>
      <c r="D23" s="80"/>
      <c r="E23" s="174"/>
      <c r="F23" s="81"/>
    </row>
    <row r="24" spans="1:6" s="84" customFormat="1" ht="19.5" customHeight="1" x14ac:dyDescent="0.2">
      <c r="A24" s="47"/>
      <c r="B24" s="78"/>
      <c r="C24" s="47"/>
      <c r="D24" s="101"/>
      <c r="E24" s="91"/>
      <c r="F24" s="92"/>
    </row>
    <row r="25" spans="1:6" s="84" customFormat="1" ht="19.5" customHeight="1" x14ac:dyDescent="0.2">
      <c r="A25" s="45">
        <v>7</v>
      </c>
      <c r="B25" s="32" t="s">
        <v>287</v>
      </c>
      <c r="C25" s="45" t="s">
        <v>17</v>
      </c>
      <c r="D25" s="95">
        <v>50000</v>
      </c>
      <c r="E25" s="188">
        <v>0</v>
      </c>
      <c r="F25" s="95">
        <f>D25-E25</f>
        <v>50000</v>
      </c>
    </row>
    <row r="26" spans="1:6" s="84" customFormat="1" ht="19.5" customHeight="1" x14ac:dyDescent="0.2">
      <c r="A26" s="46"/>
      <c r="B26" s="79"/>
      <c r="C26" s="46"/>
      <c r="D26" s="81"/>
      <c r="E26" s="174"/>
      <c r="F26" s="81"/>
    </row>
    <row r="27" spans="1:6" s="84" customFormat="1" ht="19.5" customHeight="1" x14ac:dyDescent="0.2">
      <c r="A27" s="47"/>
      <c r="B27" s="78"/>
      <c r="C27" s="47"/>
      <c r="D27" s="101"/>
      <c r="E27" s="91"/>
      <c r="F27" s="92"/>
    </row>
    <row r="28" spans="1:6" s="84" customFormat="1" ht="19.5" customHeight="1" x14ac:dyDescent="0.2">
      <c r="A28" s="45">
        <v>8</v>
      </c>
      <c r="B28" s="32" t="s">
        <v>288</v>
      </c>
      <c r="C28" s="45" t="s">
        <v>17</v>
      </c>
      <c r="D28" s="95">
        <v>30000</v>
      </c>
      <c r="E28" s="188">
        <v>0</v>
      </c>
      <c r="F28" s="95">
        <f>D28-E28</f>
        <v>30000</v>
      </c>
    </row>
    <row r="29" spans="1:6" s="84" customFormat="1" ht="19.5" customHeight="1" x14ac:dyDescent="0.2">
      <c r="A29" s="46"/>
      <c r="B29" s="79" t="s">
        <v>289</v>
      </c>
      <c r="C29" s="46"/>
      <c r="D29" s="81"/>
      <c r="E29" s="189"/>
      <c r="F29" s="81"/>
    </row>
    <row r="30" spans="1:6" s="84" customFormat="1" ht="19.5" customHeight="1" x14ac:dyDescent="0.2">
      <c r="A30" s="47"/>
      <c r="B30" s="78"/>
      <c r="C30" s="47"/>
      <c r="D30" s="101"/>
      <c r="E30" s="190"/>
      <c r="F30" s="92"/>
    </row>
    <row r="31" spans="1:6" s="84" customFormat="1" ht="19.5" customHeight="1" x14ac:dyDescent="0.2">
      <c r="A31" s="45">
        <v>9</v>
      </c>
      <c r="B31" s="32" t="s">
        <v>290</v>
      </c>
      <c r="C31" s="45" t="s">
        <v>17</v>
      </c>
      <c r="D31" s="95">
        <v>30000</v>
      </c>
      <c r="E31" s="188">
        <v>0</v>
      </c>
      <c r="F31" s="95">
        <f>D31-E31</f>
        <v>30000</v>
      </c>
    </row>
    <row r="32" spans="1:6" s="84" customFormat="1" ht="19.5" customHeight="1" x14ac:dyDescent="0.2">
      <c r="A32" s="46"/>
      <c r="B32" s="79" t="s">
        <v>291</v>
      </c>
      <c r="C32" s="46"/>
      <c r="D32" s="81"/>
      <c r="E32" s="174"/>
      <c r="F32" s="81"/>
    </row>
    <row r="33" spans="1:6" s="84" customFormat="1" ht="19.5" customHeight="1" x14ac:dyDescent="0.2">
      <c r="A33" s="46"/>
      <c r="B33" s="79"/>
      <c r="C33" s="46"/>
      <c r="D33" s="81"/>
      <c r="E33" s="174"/>
      <c r="F33" s="81"/>
    </row>
    <row r="34" spans="1:6" s="84" customFormat="1" ht="19.5" customHeight="1" x14ac:dyDescent="0.2">
      <c r="A34" s="47"/>
      <c r="B34" s="78"/>
      <c r="C34" s="47"/>
      <c r="D34" s="101"/>
      <c r="E34" s="91"/>
      <c r="F34" s="92"/>
    </row>
    <row r="35" spans="1:6" s="3" customFormat="1" ht="23.25" x14ac:dyDescent="0.55000000000000004">
      <c r="A35" s="290" t="s">
        <v>292</v>
      </c>
      <c r="B35" s="291"/>
      <c r="C35" s="291"/>
      <c r="D35" s="291"/>
      <c r="E35" s="291"/>
      <c r="F35" s="53"/>
    </row>
    <row r="36" spans="1:6" s="84" customFormat="1" ht="19.5" customHeight="1" x14ac:dyDescent="0.2">
      <c r="A36" s="45">
        <v>10</v>
      </c>
      <c r="B36" s="32" t="s">
        <v>293</v>
      </c>
      <c r="C36" s="45" t="s">
        <v>17</v>
      </c>
      <c r="D36" s="95">
        <v>150000</v>
      </c>
      <c r="E36" s="94">
        <v>94290</v>
      </c>
      <c r="F36" s="95">
        <f>D36-E36</f>
        <v>55710</v>
      </c>
    </row>
    <row r="37" spans="1:6" s="84" customFormat="1" ht="19.5" customHeight="1" x14ac:dyDescent="0.2">
      <c r="A37" s="46"/>
      <c r="B37" s="79" t="s">
        <v>294</v>
      </c>
      <c r="C37" s="46"/>
      <c r="D37" s="81"/>
      <c r="E37" s="174"/>
      <c r="F37" s="81"/>
    </row>
    <row r="38" spans="1:6" s="84" customFormat="1" ht="19.5" customHeight="1" x14ac:dyDescent="0.2">
      <c r="A38" s="47"/>
      <c r="B38" s="78"/>
      <c r="C38" s="47"/>
      <c r="D38" s="101"/>
      <c r="E38" s="91"/>
      <c r="F38" s="92"/>
    </row>
    <row r="39" spans="1:6" s="84" customFormat="1" ht="19.5" customHeight="1" x14ac:dyDescent="0.2">
      <c r="A39" s="45">
        <v>11</v>
      </c>
      <c r="B39" s="32" t="s">
        <v>295</v>
      </c>
      <c r="C39" s="45" t="s">
        <v>17</v>
      </c>
      <c r="D39" s="95">
        <v>188500</v>
      </c>
      <c r="E39" s="94">
        <v>188287</v>
      </c>
      <c r="F39" s="95">
        <f>D39-E39</f>
        <v>213</v>
      </c>
    </row>
    <row r="40" spans="1:6" s="84" customFormat="1" ht="19.5" customHeight="1" x14ac:dyDescent="0.2">
      <c r="A40" s="46"/>
      <c r="B40" s="79" t="s">
        <v>296</v>
      </c>
      <c r="C40" s="46" t="s">
        <v>77</v>
      </c>
      <c r="D40" s="81"/>
      <c r="E40" s="174"/>
      <c r="F40" s="81"/>
    </row>
    <row r="41" spans="1:6" s="84" customFormat="1" ht="19.5" customHeight="1" x14ac:dyDescent="0.2">
      <c r="A41" s="46"/>
      <c r="B41" s="79" t="s">
        <v>297</v>
      </c>
      <c r="C41" s="227" t="s">
        <v>327</v>
      </c>
      <c r="D41" s="81"/>
      <c r="E41" s="174"/>
      <c r="F41" s="81"/>
    </row>
    <row r="42" spans="1:6" s="84" customFormat="1" ht="19.5" customHeight="1" x14ac:dyDescent="0.2">
      <c r="A42" s="46"/>
      <c r="B42" s="79" t="s">
        <v>298</v>
      </c>
      <c r="C42" s="46"/>
      <c r="D42" s="81"/>
      <c r="E42" s="174"/>
      <c r="F42" s="81"/>
    </row>
    <row r="43" spans="1:6" s="84" customFormat="1" ht="19.5" customHeight="1" x14ac:dyDescent="0.2">
      <c r="A43" s="46"/>
      <c r="B43" s="79" t="s">
        <v>299</v>
      </c>
      <c r="C43" s="46"/>
      <c r="D43" s="81"/>
      <c r="E43" s="174"/>
      <c r="F43" s="81"/>
    </row>
    <row r="44" spans="1:6" s="84" customFormat="1" ht="19.5" customHeight="1" x14ac:dyDescent="0.2">
      <c r="A44" s="47"/>
      <c r="B44" s="78"/>
      <c r="C44" s="47"/>
      <c r="D44" s="101"/>
      <c r="E44" s="91"/>
      <c r="F44" s="92"/>
    </row>
    <row r="45" spans="1:6" s="84" customFormat="1" ht="19.5" customHeight="1" x14ac:dyDescent="0.2">
      <c r="A45" s="45">
        <v>12</v>
      </c>
      <c r="B45" s="32" t="s">
        <v>300</v>
      </c>
      <c r="C45" s="45" t="s">
        <v>17</v>
      </c>
      <c r="D45" s="95">
        <v>30000</v>
      </c>
      <c r="E45" s="188">
        <v>0</v>
      </c>
      <c r="F45" s="95">
        <f>D45-E45</f>
        <v>30000</v>
      </c>
    </row>
    <row r="46" spans="1:6" s="84" customFormat="1" ht="19.5" customHeight="1" x14ac:dyDescent="0.2">
      <c r="A46" s="46"/>
      <c r="B46" s="79"/>
      <c r="C46" s="46"/>
      <c r="D46" s="81"/>
      <c r="E46" s="189"/>
      <c r="F46" s="81"/>
    </row>
    <row r="47" spans="1:6" s="84" customFormat="1" ht="19.5" customHeight="1" x14ac:dyDescent="0.2">
      <c r="A47" s="47"/>
      <c r="B47" s="78"/>
      <c r="C47" s="47"/>
      <c r="D47" s="101"/>
      <c r="E47" s="190"/>
      <c r="F47" s="92"/>
    </row>
    <row r="48" spans="1:6" s="84" customFormat="1" ht="19.5" customHeight="1" x14ac:dyDescent="0.2">
      <c r="A48" s="45">
        <v>13</v>
      </c>
      <c r="B48" s="32" t="s">
        <v>328</v>
      </c>
      <c r="C48" s="45" t="s">
        <v>17</v>
      </c>
      <c r="D48" s="95">
        <v>30000</v>
      </c>
      <c r="E48" s="188">
        <v>0</v>
      </c>
      <c r="F48" s="95">
        <f>D48-E48</f>
        <v>30000</v>
      </c>
    </row>
    <row r="49" spans="1:6" s="84" customFormat="1" ht="19.5" customHeight="1" x14ac:dyDescent="0.2">
      <c r="A49" s="46"/>
      <c r="B49" s="79" t="s">
        <v>301</v>
      </c>
      <c r="C49" s="46"/>
      <c r="D49" s="81"/>
      <c r="E49" s="189"/>
      <c r="F49" s="81"/>
    </row>
    <row r="50" spans="1:6" s="84" customFormat="1" ht="19.5" customHeight="1" x14ac:dyDescent="0.2">
      <c r="A50" s="47"/>
      <c r="B50" s="78"/>
      <c r="C50" s="47"/>
      <c r="D50" s="101"/>
      <c r="E50" s="190"/>
      <c r="F50" s="92"/>
    </row>
    <row r="51" spans="1:6" s="84" customFormat="1" ht="19.5" customHeight="1" x14ac:dyDescent="0.2">
      <c r="A51" s="45">
        <v>14</v>
      </c>
      <c r="B51" s="32" t="s">
        <v>302</v>
      </c>
      <c r="C51" s="45" t="s">
        <v>17</v>
      </c>
      <c r="D51" s="95">
        <v>30000</v>
      </c>
      <c r="E51" s="188">
        <v>0</v>
      </c>
      <c r="F51" s="95">
        <f>D51-E51</f>
        <v>30000</v>
      </c>
    </row>
    <row r="52" spans="1:6" s="84" customFormat="1" ht="19.5" customHeight="1" x14ac:dyDescent="0.2">
      <c r="A52" s="46"/>
      <c r="B52" s="79"/>
      <c r="C52" s="46"/>
      <c r="D52" s="81"/>
      <c r="E52" s="174"/>
      <c r="F52" s="81"/>
    </row>
    <row r="53" spans="1:6" s="84" customFormat="1" ht="19.5" customHeight="1" x14ac:dyDescent="0.2">
      <c r="A53" s="45">
        <v>15</v>
      </c>
      <c r="B53" s="32" t="s">
        <v>228</v>
      </c>
      <c r="C53" s="45" t="s">
        <v>17</v>
      </c>
      <c r="D53" s="95">
        <v>520000</v>
      </c>
      <c r="E53" s="188">
        <v>0</v>
      </c>
      <c r="F53" s="95">
        <f>D53-E53</f>
        <v>520000</v>
      </c>
    </row>
    <row r="54" spans="1:6" s="84" customFormat="1" ht="19.5" customHeight="1" x14ac:dyDescent="0.2">
      <c r="A54" s="46"/>
      <c r="B54" s="79" t="s">
        <v>303</v>
      </c>
      <c r="C54" s="46"/>
      <c r="D54" s="81"/>
      <c r="E54" s="174"/>
      <c r="F54" s="81"/>
    </row>
    <row r="55" spans="1:6" s="84" customFormat="1" ht="19.5" customHeight="1" x14ac:dyDescent="0.2">
      <c r="A55" s="47"/>
      <c r="B55" s="78"/>
      <c r="C55" s="47"/>
      <c r="D55" s="101"/>
      <c r="E55" s="91"/>
      <c r="F55" s="92"/>
    </row>
    <row r="56" spans="1:6" s="3" customFormat="1" ht="23.25" x14ac:dyDescent="0.55000000000000004">
      <c r="A56" s="290" t="s">
        <v>304</v>
      </c>
      <c r="B56" s="291"/>
      <c r="C56" s="291"/>
      <c r="D56" s="291"/>
      <c r="E56" s="291"/>
      <c r="F56" s="53"/>
    </row>
    <row r="57" spans="1:6" s="84" customFormat="1" ht="19.5" customHeight="1" x14ac:dyDescent="0.2">
      <c r="A57" s="45">
        <v>16</v>
      </c>
      <c r="B57" s="32" t="s">
        <v>34</v>
      </c>
      <c r="C57" s="45" t="s">
        <v>17</v>
      </c>
      <c r="D57" s="95">
        <v>21402000</v>
      </c>
      <c r="E57" s="94">
        <v>20145800</v>
      </c>
      <c r="F57" s="95">
        <f>D57-E57</f>
        <v>1256200</v>
      </c>
    </row>
    <row r="58" spans="1:6" s="84" customFormat="1" ht="19.5" customHeight="1" x14ac:dyDescent="0.2">
      <c r="A58" s="46"/>
      <c r="B58" s="79"/>
      <c r="C58" s="46"/>
      <c r="D58" s="81"/>
      <c r="E58" s="174"/>
      <c r="F58" s="81"/>
    </row>
    <row r="59" spans="1:6" s="84" customFormat="1" ht="19.5" customHeight="1" x14ac:dyDescent="0.2">
      <c r="A59" s="47"/>
      <c r="B59" s="78"/>
      <c r="C59" s="47"/>
      <c r="D59" s="101"/>
      <c r="E59" s="91"/>
      <c r="F59" s="92"/>
    </row>
    <row r="60" spans="1:6" s="84" customFormat="1" ht="19.5" customHeight="1" x14ac:dyDescent="0.2">
      <c r="A60" s="45">
        <v>17</v>
      </c>
      <c r="B60" s="32" t="s">
        <v>35</v>
      </c>
      <c r="C60" s="45" t="s">
        <v>17</v>
      </c>
      <c r="D60" s="95">
        <v>7728000</v>
      </c>
      <c r="E60" s="94">
        <v>6599800</v>
      </c>
      <c r="F60" s="95">
        <f>D60-E60</f>
        <v>1128200</v>
      </c>
    </row>
    <row r="61" spans="1:6" s="84" customFormat="1" ht="19.5" customHeight="1" x14ac:dyDescent="0.2">
      <c r="A61" s="46"/>
      <c r="B61" s="79"/>
      <c r="C61" s="46"/>
      <c r="D61" s="81"/>
      <c r="E61" s="174"/>
      <c r="F61" s="81"/>
    </row>
    <row r="62" spans="1:6" s="84" customFormat="1" ht="19.5" customHeight="1" x14ac:dyDescent="0.2">
      <c r="A62" s="47"/>
      <c r="B62" s="78"/>
      <c r="C62" s="47"/>
      <c r="D62" s="101"/>
      <c r="E62" s="91"/>
      <c r="F62" s="92"/>
    </row>
    <row r="63" spans="1:6" s="84" customFormat="1" ht="19.5" customHeight="1" x14ac:dyDescent="0.2">
      <c r="A63" s="45">
        <v>18</v>
      </c>
      <c r="B63" s="32" t="s">
        <v>36</v>
      </c>
      <c r="C63" s="45" t="s">
        <v>17</v>
      </c>
      <c r="D63" s="95">
        <v>420000</v>
      </c>
      <c r="E63" s="94">
        <v>367500</v>
      </c>
      <c r="F63" s="95">
        <f>D63-E63</f>
        <v>52500</v>
      </c>
    </row>
    <row r="64" spans="1:6" s="84" customFormat="1" ht="19.5" customHeight="1" x14ac:dyDescent="0.2">
      <c r="A64" s="46"/>
      <c r="B64" s="79"/>
      <c r="C64" s="46"/>
      <c r="D64" s="81"/>
      <c r="E64" s="174"/>
      <c r="F64" s="81"/>
    </row>
    <row r="65" spans="1:6" s="84" customFormat="1" ht="19.5" customHeight="1" x14ac:dyDescent="0.2">
      <c r="A65" s="47"/>
      <c r="B65" s="78"/>
      <c r="C65" s="47"/>
      <c r="D65" s="101"/>
      <c r="E65" s="91"/>
      <c r="F65" s="92"/>
    </row>
    <row r="66" spans="1:6" s="3" customFormat="1" ht="23.25" x14ac:dyDescent="0.55000000000000004">
      <c r="A66" s="290" t="s">
        <v>326</v>
      </c>
      <c r="B66" s="291"/>
      <c r="C66" s="291"/>
      <c r="D66" s="291"/>
      <c r="E66" s="291"/>
      <c r="F66" s="53"/>
    </row>
    <row r="67" spans="1:6" s="84" customFormat="1" ht="19.5" customHeight="1" x14ac:dyDescent="0.2">
      <c r="A67" s="45">
        <v>19</v>
      </c>
      <c r="B67" s="32" t="s">
        <v>305</v>
      </c>
      <c r="C67" s="45" t="s">
        <v>17</v>
      </c>
      <c r="D67" s="95">
        <v>30000</v>
      </c>
      <c r="E67" s="188">
        <v>0</v>
      </c>
      <c r="F67" s="95">
        <f>D67-E67</f>
        <v>30000</v>
      </c>
    </row>
    <row r="68" spans="1:6" s="84" customFormat="1" ht="19.5" customHeight="1" x14ac:dyDescent="0.2">
      <c r="A68" s="46"/>
      <c r="B68" s="79"/>
      <c r="C68" s="46"/>
      <c r="D68" s="81"/>
      <c r="E68" s="189"/>
      <c r="F68" s="81"/>
    </row>
    <row r="69" spans="1:6" s="84" customFormat="1" ht="19.5" customHeight="1" x14ac:dyDescent="0.2">
      <c r="A69" s="47"/>
      <c r="B69" s="78"/>
      <c r="C69" s="47"/>
      <c r="D69" s="101"/>
      <c r="E69" s="190"/>
      <c r="F69" s="92"/>
    </row>
    <row r="70" spans="1:6" s="84" customFormat="1" ht="19.5" customHeight="1" x14ac:dyDescent="0.2">
      <c r="A70" s="45">
        <v>20</v>
      </c>
      <c r="B70" s="32" t="s">
        <v>16</v>
      </c>
      <c r="C70" s="45" t="s">
        <v>17</v>
      </c>
      <c r="D70" s="95">
        <v>100000</v>
      </c>
      <c r="E70" s="188">
        <v>0</v>
      </c>
      <c r="F70" s="95">
        <f>D70-E70</f>
        <v>100000</v>
      </c>
    </row>
    <row r="71" spans="1:6" s="84" customFormat="1" ht="19.5" customHeight="1" x14ac:dyDescent="0.2">
      <c r="A71" s="46"/>
      <c r="B71" s="79"/>
      <c r="C71" s="46"/>
      <c r="D71" s="81"/>
      <c r="E71" s="189"/>
      <c r="F71" s="81"/>
    </row>
    <row r="72" spans="1:6" s="84" customFormat="1" ht="19.5" customHeight="1" x14ac:dyDescent="0.2">
      <c r="A72" s="47"/>
      <c r="B72" s="78"/>
      <c r="C72" s="47"/>
      <c r="D72" s="191"/>
      <c r="E72" s="91"/>
      <c r="F72" s="92"/>
    </row>
    <row r="73" spans="1:6" s="84" customFormat="1" ht="19.5" customHeight="1" x14ac:dyDescent="0.2">
      <c r="A73" s="45">
        <v>21</v>
      </c>
      <c r="B73" s="32" t="s">
        <v>307</v>
      </c>
      <c r="C73" s="45" t="s">
        <v>17</v>
      </c>
      <c r="D73" s="95">
        <v>495360</v>
      </c>
      <c r="E73" s="94">
        <v>251528</v>
      </c>
      <c r="F73" s="95">
        <f>D73-E73</f>
        <v>243832</v>
      </c>
    </row>
    <row r="74" spans="1:6" s="84" customFormat="1" ht="19.5" customHeight="1" x14ac:dyDescent="0.2">
      <c r="A74" s="46"/>
      <c r="B74" s="79" t="s">
        <v>308</v>
      </c>
      <c r="C74" s="46"/>
      <c r="D74" s="176"/>
      <c r="E74" s="174"/>
      <c r="F74" s="81"/>
    </row>
    <row r="75" spans="1:6" s="84" customFormat="1" ht="19.5" customHeight="1" x14ac:dyDescent="0.2">
      <c r="A75" s="47"/>
      <c r="B75" s="78"/>
      <c r="C75" s="47"/>
      <c r="D75" s="191"/>
      <c r="E75" s="91"/>
      <c r="F75" s="92"/>
    </row>
    <row r="76" spans="1:6" s="84" customFormat="1" ht="19.5" customHeight="1" x14ac:dyDescent="0.2">
      <c r="A76" s="45">
        <v>22</v>
      </c>
      <c r="B76" s="32" t="s">
        <v>309</v>
      </c>
      <c r="C76" s="45" t="s">
        <v>17</v>
      </c>
      <c r="D76" s="95">
        <v>20000</v>
      </c>
      <c r="E76" s="188">
        <v>0</v>
      </c>
      <c r="F76" s="95">
        <f>D76-E76</f>
        <v>20000</v>
      </c>
    </row>
    <row r="77" spans="1:6" s="84" customFormat="1" ht="19.5" customHeight="1" x14ac:dyDescent="0.2">
      <c r="A77" s="46"/>
      <c r="B77" s="79"/>
      <c r="C77" s="46"/>
      <c r="D77" s="81"/>
      <c r="E77" s="189"/>
      <c r="F77" s="81"/>
    </row>
    <row r="78" spans="1:6" s="84" customFormat="1" ht="19.5" customHeight="1" x14ac:dyDescent="0.2">
      <c r="A78" s="47"/>
      <c r="B78" s="78"/>
      <c r="C78" s="47"/>
      <c r="D78" s="191"/>
      <c r="E78" s="91"/>
      <c r="F78" s="92"/>
    </row>
    <row r="79" spans="1:6" s="84" customFormat="1" ht="19.5" customHeight="1" x14ac:dyDescent="0.2">
      <c r="A79" s="45">
        <v>23</v>
      </c>
      <c r="B79" s="32" t="s">
        <v>310</v>
      </c>
      <c r="C79" s="45" t="s">
        <v>17</v>
      </c>
      <c r="D79" s="95">
        <v>1193200</v>
      </c>
      <c r="E79" s="94">
        <v>1193200</v>
      </c>
      <c r="F79" s="173">
        <f>D79-E79</f>
        <v>0</v>
      </c>
    </row>
    <row r="80" spans="1:6" s="84" customFormat="1" ht="19.5" customHeight="1" x14ac:dyDescent="0.2">
      <c r="A80" s="46"/>
      <c r="B80" s="79"/>
      <c r="C80" s="46"/>
      <c r="D80" s="81"/>
      <c r="E80" s="174"/>
      <c r="F80" s="176"/>
    </row>
    <row r="81" spans="1:6" s="84" customFormat="1" ht="19.5" customHeight="1" x14ac:dyDescent="0.2">
      <c r="A81" s="47"/>
      <c r="B81" s="78"/>
      <c r="C81" s="47"/>
      <c r="D81" s="191"/>
      <c r="E81" s="91"/>
      <c r="F81" s="92"/>
    </row>
    <row r="82" spans="1:6" s="84" customFormat="1" ht="19.5" customHeight="1" x14ac:dyDescent="0.2">
      <c r="A82" s="45">
        <v>24</v>
      </c>
      <c r="B82" s="32" t="s">
        <v>311</v>
      </c>
      <c r="C82" s="45" t="s">
        <v>17</v>
      </c>
      <c r="D82" s="95">
        <v>1478000</v>
      </c>
      <c r="E82" s="94">
        <v>1139370.3600000001</v>
      </c>
      <c r="F82" s="95">
        <f>D82-E82</f>
        <v>338629.6399999999</v>
      </c>
    </row>
    <row r="83" spans="1:6" s="84" customFormat="1" ht="19.5" customHeight="1" x14ac:dyDescent="0.2">
      <c r="A83" s="46"/>
      <c r="B83" s="79"/>
      <c r="C83" s="46"/>
      <c r="D83" s="81"/>
      <c r="E83" s="174"/>
      <c r="F83" s="81"/>
    </row>
    <row r="84" spans="1:6" s="84" customFormat="1" ht="19.5" customHeight="1" x14ac:dyDescent="0.2">
      <c r="A84" s="47"/>
      <c r="B84" s="78"/>
      <c r="C84" s="47"/>
      <c r="D84" s="191"/>
      <c r="E84" s="91"/>
      <c r="F84" s="92"/>
    </row>
    <row r="85" spans="1:6" s="84" customFormat="1" ht="19.5" customHeight="1" x14ac:dyDescent="0.2">
      <c r="A85" s="45">
        <v>25</v>
      </c>
      <c r="B85" s="32" t="s">
        <v>312</v>
      </c>
      <c r="C85" s="45" t="s">
        <v>17</v>
      </c>
      <c r="D85" s="95">
        <v>2655000</v>
      </c>
      <c r="E85" s="94">
        <v>2285200</v>
      </c>
      <c r="F85" s="95">
        <f>D85-E85</f>
        <v>369800</v>
      </c>
    </row>
    <row r="86" spans="1:6" s="84" customFormat="1" ht="19.5" customHeight="1" x14ac:dyDescent="0.2">
      <c r="A86" s="46"/>
      <c r="B86" s="79"/>
      <c r="C86" s="46"/>
      <c r="D86" s="81"/>
      <c r="E86" s="174"/>
      <c r="F86" s="81"/>
    </row>
    <row r="87" spans="1:6" s="84" customFormat="1" ht="19.5" customHeight="1" x14ac:dyDescent="0.2">
      <c r="A87" s="47"/>
      <c r="B87" s="78"/>
      <c r="C87" s="47"/>
      <c r="D87" s="191"/>
      <c r="E87" s="91"/>
      <c r="F87" s="92"/>
    </row>
    <row r="88" spans="1:6" s="84" customFormat="1" ht="19.5" customHeight="1" x14ac:dyDescent="0.2">
      <c r="A88" s="45">
        <v>26</v>
      </c>
      <c r="B88" s="32" t="s">
        <v>313</v>
      </c>
      <c r="C88" s="45" t="s">
        <v>17</v>
      </c>
      <c r="D88" s="95">
        <v>30000</v>
      </c>
      <c r="E88" s="188">
        <v>0</v>
      </c>
      <c r="F88" s="95">
        <f>D88-E88</f>
        <v>30000</v>
      </c>
    </row>
    <row r="89" spans="1:6" s="84" customFormat="1" ht="19.5" customHeight="1" x14ac:dyDescent="0.2">
      <c r="A89" s="46"/>
      <c r="B89" s="79" t="s">
        <v>314</v>
      </c>
      <c r="C89" s="46"/>
      <c r="D89" s="176"/>
      <c r="E89" s="189"/>
      <c r="F89" s="81"/>
    </row>
    <row r="90" spans="1:6" s="84" customFormat="1" ht="19.5" customHeight="1" x14ac:dyDescent="0.2">
      <c r="A90" s="47"/>
      <c r="B90" s="78"/>
      <c r="C90" s="47"/>
      <c r="D90" s="191"/>
      <c r="E90" s="190"/>
      <c r="F90" s="92"/>
    </row>
    <row r="91" spans="1:6" s="84" customFormat="1" ht="19.5" customHeight="1" x14ac:dyDescent="0.2">
      <c r="A91" s="45">
        <v>27</v>
      </c>
      <c r="B91" s="32" t="s">
        <v>315</v>
      </c>
      <c r="C91" s="45" t="s">
        <v>17</v>
      </c>
      <c r="D91" s="95">
        <v>20000</v>
      </c>
      <c r="E91" s="188">
        <v>0</v>
      </c>
      <c r="F91" s="95">
        <f>D91-E91</f>
        <v>20000</v>
      </c>
    </row>
    <row r="92" spans="1:6" s="84" customFormat="1" ht="19.5" customHeight="1" x14ac:dyDescent="0.2">
      <c r="A92" s="47"/>
      <c r="B92" s="78"/>
      <c r="C92" s="47"/>
      <c r="D92" s="191"/>
      <c r="E92" s="91"/>
      <c r="F92" s="92"/>
    </row>
    <row r="93" spans="1:6" s="84" customFormat="1" ht="19.5" customHeight="1" x14ac:dyDescent="0.2">
      <c r="A93" s="45">
        <v>28</v>
      </c>
      <c r="B93" s="32" t="s">
        <v>319</v>
      </c>
      <c r="C93" s="45" t="s">
        <v>17</v>
      </c>
      <c r="D93" s="95">
        <v>20000</v>
      </c>
      <c r="E93" s="94">
        <v>20000</v>
      </c>
      <c r="F93" s="173">
        <f>D93-E93</f>
        <v>0</v>
      </c>
    </row>
    <row r="94" spans="1:6" s="84" customFormat="1" ht="19.5" customHeight="1" x14ac:dyDescent="0.2">
      <c r="A94" s="144"/>
      <c r="B94" s="79" t="s">
        <v>316</v>
      </c>
      <c r="C94" s="180"/>
      <c r="D94" s="176"/>
      <c r="E94" s="174"/>
      <c r="F94" s="81"/>
    </row>
    <row r="95" spans="1:6" s="84" customFormat="1" ht="19.5" customHeight="1" x14ac:dyDescent="0.2">
      <c r="A95" s="46"/>
      <c r="B95" s="79" t="s">
        <v>317</v>
      </c>
      <c r="C95" s="46"/>
      <c r="D95" s="176"/>
      <c r="E95" s="174"/>
      <c r="F95" s="81"/>
    </row>
    <row r="96" spans="1:6" s="84" customFormat="1" ht="19.5" customHeight="1" x14ac:dyDescent="0.2">
      <c r="A96" s="46"/>
      <c r="B96" s="79" t="s">
        <v>318</v>
      </c>
      <c r="C96" s="46"/>
      <c r="D96" s="176"/>
      <c r="E96" s="174"/>
      <c r="F96" s="81"/>
    </row>
    <row r="97" spans="1:7" s="84" customFormat="1" ht="19.5" customHeight="1" x14ac:dyDescent="0.2">
      <c r="A97" s="47"/>
      <c r="B97" s="78"/>
      <c r="C97" s="47"/>
      <c r="D97" s="191"/>
      <c r="E97" s="228"/>
      <c r="F97" s="101"/>
    </row>
    <row r="98" spans="1:7" s="84" customFormat="1" ht="19.5" customHeight="1" x14ac:dyDescent="0.2">
      <c r="A98" s="45">
        <v>29</v>
      </c>
      <c r="B98" s="32" t="s">
        <v>329</v>
      </c>
      <c r="C98" s="45" t="s">
        <v>198</v>
      </c>
      <c r="D98" s="95">
        <v>170000</v>
      </c>
      <c r="E98" s="94">
        <v>15592</v>
      </c>
      <c r="F98" s="95">
        <f>D98-E98</f>
        <v>154408</v>
      </c>
    </row>
    <row r="99" spans="1:7" s="84" customFormat="1" ht="19.5" customHeight="1" x14ac:dyDescent="0.2">
      <c r="A99" s="46"/>
      <c r="B99" s="79" t="s">
        <v>330</v>
      </c>
      <c r="C99" s="46"/>
      <c r="D99" s="176"/>
      <c r="E99" s="174"/>
      <c r="F99" s="81"/>
    </row>
    <row r="100" spans="1:7" s="84" customFormat="1" ht="19.5" customHeight="1" x14ac:dyDescent="0.2">
      <c r="A100" s="47"/>
      <c r="B100" s="78"/>
      <c r="C100" s="47"/>
      <c r="D100" s="191"/>
      <c r="E100" s="228"/>
      <c r="F100" s="101"/>
    </row>
    <row r="101" spans="1:7" s="84" customFormat="1" ht="19.5" customHeight="1" x14ac:dyDescent="0.2">
      <c r="A101" s="45">
        <v>30</v>
      </c>
      <c r="B101" s="32" t="s">
        <v>310</v>
      </c>
      <c r="C101" s="45" t="s">
        <v>198</v>
      </c>
      <c r="D101" s="95">
        <v>903483</v>
      </c>
      <c r="E101" s="94">
        <v>518393</v>
      </c>
      <c r="F101" s="95">
        <f>D101-E101</f>
        <v>385090</v>
      </c>
    </row>
    <row r="102" spans="1:7" s="84" customFormat="1" ht="19.5" customHeight="1" x14ac:dyDescent="0.2">
      <c r="A102" s="46"/>
      <c r="B102" s="79" t="s">
        <v>330</v>
      </c>
      <c r="C102" s="46"/>
      <c r="D102" s="176"/>
      <c r="E102" s="174"/>
      <c r="F102" s="81"/>
    </row>
    <row r="103" spans="1:7" s="84" customFormat="1" ht="19.5" customHeight="1" x14ac:dyDescent="0.2">
      <c r="A103" s="47"/>
      <c r="B103" s="78"/>
      <c r="C103" s="47"/>
      <c r="D103" s="191"/>
      <c r="E103" s="228"/>
      <c r="F103" s="101"/>
    </row>
    <row r="104" spans="1:7" s="84" customFormat="1" ht="19.5" customHeight="1" x14ac:dyDescent="0.2">
      <c r="A104" s="45">
        <v>31</v>
      </c>
      <c r="B104" s="32" t="s">
        <v>333</v>
      </c>
      <c r="C104" s="45" t="s">
        <v>198</v>
      </c>
      <c r="D104" s="95">
        <v>200000</v>
      </c>
      <c r="E104" s="188">
        <v>0</v>
      </c>
      <c r="F104" s="95">
        <f>D104-E104</f>
        <v>200000</v>
      </c>
    </row>
    <row r="105" spans="1:7" s="84" customFormat="1" ht="19.5" customHeight="1" x14ac:dyDescent="0.2">
      <c r="A105" s="46"/>
      <c r="B105" s="79"/>
      <c r="C105" s="46" t="s">
        <v>195</v>
      </c>
      <c r="D105" s="176"/>
      <c r="E105" s="174"/>
      <c r="F105" s="81"/>
    </row>
    <row r="106" spans="1:7" s="84" customFormat="1" ht="19.5" customHeight="1" x14ac:dyDescent="0.2">
      <c r="A106" s="47"/>
      <c r="B106" s="78"/>
      <c r="C106" s="46"/>
      <c r="D106" s="176"/>
      <c r="E106" s="174"/>
      <c r="F106" s="81"/>
    </row>
    <row r="107" spans="1:7" s="84" customFormat="1" ht="19.5" customHeight="1" x14ac:dyDescent="0.2">
      <c r="A107" s="46">
        <v>32</v>
      </c>
      <c r="B107" s="79" t="s">
        <v>334</v>
      </c>
      <c r="C107" s="45" t="s">
        <v>198</v>
      </c>
      <c r="D107" s="95">
        <v>100000</v>
      </c>
      <c r="E107" s="188">
        <v>0</v>
      </c>
      <c r="F107" s="95">
        <f>D107-E107</f>
        <v>100000</v>
      </c>
    </row>
    <row r="108" spans="1:7" s="84" customFormat="1" ht="19.5" customHeight="1" x14ac:dyDescent="0.2">
      <c r="A108" s="46"/>
      <c r="B108" s="229" t="s">
        <v>335</v>
      </c>
      <c r="C108" s="46" t="s">
        <v>195</v>
      </c>
      <c r="D108" s="176"/>
      <c r="E108" s="174"/>
      <c r="F108" s="81"/>
    </row>
    <row r="109" spans="1:7" s="84" customFormat="1" ht="19.5" customHeight="1" x14ac:dyDescent="0.2">
      <c r="A109" s="47"/>
      <c r="B109" s="78"/>
      <c r="C109" s="47"/>
      <c r="D109" s="191"/>
      <c r="E109" s="91"/>
      <c r="F109" s="92"/>
    </row>
    <row r="110" spans="1:7" s="84" customFormat="1" ht="21" customHeight="1" x14ac:dyDescent="0.2">
      <c r="A110" s="256" t="s">
        <v>24</v>
      </c>
      <c r="B110" s="293"/>
      <c r="C110" s="294"/>
      <c r="D110" s="226">
        <f>D6+D9+D12+D15+D18+D22+D25+D28+D31+D36+D39+D45+D48+D51+D53+D57+D60+D63+D67+D70+D73+D76+D79+D82+D85+D88+D91+D93+D98+D101+D104+D107</f>
        <v>39113543</v>
      </c>
      <c r="E110" s="226">
        <f>E6+E9+E12+E15+E18+E22+E25+E28+E31+E36+E39+E45+E48+E51+E53+E57+E60+E63+E67+E70+E73+E76+E79+E82+E85+E88+E91+E93+E98+E101+E104+E107</f>
        <v>33082360.359999999</v>
      </c>
      <c r="F110" s="226">
        <f>F6+F9+F12+F15+F18+F22+F25+F28+F31+F36+F39+F45+F48+F51+F53+F57+F60+F63+F67+F70+F73+F76+F79+F82+F85+F88+F91+F93+F98+F101+F104+F107</f>
        <v>6031182.6399999997</v>
      </c>
      <c r="G110" s="97">
        <f>D110-E110</f>
        <v>6031182.6400000006</v>
      </c>
    </row>
    <row r="111" spans="1:7" s="84" customFormat="1" ht="21" customHeight="1" x14ac:dyDescent="0.2">
      <c r="A111" s="204"/>
      <c r="B111" s="204"/>
      <c r="C111" s="204"/>
      <c r="D111" s="221"/>
      <c r="E111" s="221"/>
      <c r="F111" s="221"/>
      <c r="G111" s="97"/>
    </row>
    <row r="112" spans="1:7" s="30" customFormat="1" ht="20.25" customHeight="1" x14ac:dyDescent="0.2">
      <c r="A112" s="222"/>
      <c r="B112" s="150" t="s">
        <v>325</v>
      </c>
      <c r="C112" s="223"/>
      <c r="D112" s="224"/>
      <c r="E112" s="224"/>
      <c r="F112" s="224"/>
    </row>
    <row r="113" spans="1:6" s="30" customFormat="1" ht="20.25" customHeight="1" x14ac:dyDescent="0.2">
      <c r="A113" s="210"/>
      <c r="B113" s="30" t="s">
        <v>54</v>
      </c>
      <c r="C113" s="117" t="s">
        <v>347</v>
      </c>
      <c r="D113" s="117"/>
      <c r="E113" s="117"/>
      <c r="F113" s="117"/>
    </row>
    <row r="114" spans="1:6" s="30" customFormat="1" ht="20.25" customHeight="1" x14ac:dyDescent="0.2">
      <c r="A114" s="210"/>
      <c r="B114" s="30" t="s">
        <v>53</v>
      </c>
      <c r="C114" s="117" t="s">
        <v>336</v>
      </c>
      <c r="D114" s="117"/>
      <c r="E114" s="117"/>
      <c r="F114" s="117"/>
    </row>
    <row r="115" spans="1:6" s="30" customFormat="1" ht="20.25" customHeight="1" x14ac:dyDescent="0.2">
      <c r="A115" s="210"/>
      <c r="B115" s="37" t="s">
        <v>348</v>
      </c>
      <c r="C115" s="209"/>
      <c r="D115" s="211"/>
      <c r="E115" s="211"/>
      <c r="F115" s="117"/>
    </row>
    <row r="116" spans="1:6" s="84" customFormat="1" x14ac:dyDescent="0.2">
      <c r="A116" s="225"/>
      <c r="B116" s="30"/>
      <c r="C116" s="210"/>
      <c r="D116" s="117"/>
      <c r="E116" s="117"/>
      <c r="F116" s="117"/>
    </row>
    <row r="117" spans="1:6" s="3" customFormat="1" ht="23.25" x14ac:dyDescent="0.55000000000000004">
      <c r="A117" s="83"/>
      <c r="B117" s="84"/>
      <c r="C117" s="20"/>
      <c r="D117" s="85"/>
      <c r="E117" s="85"/>
      <c r="F117" s="85"/>
    </row>
    <row r="118" spans="1:6" s="3" customFormat="1" ht="23.25" x14ac:dyDescent="0.55000000000000004">
      <c r="A118" s="83"/>
      <c r="B118" s="84"/>
      <c r="C118" s="20"/>
      <c r="D118" s="85"/>
      <c r="E118" s="85"/>
      <c r="F118" s="85"/>
    </row>
    <row r="119" spans="1:6" s="3" customFormat="1" ht="23.25" x14ac:dyDescent="0.55000000000000004">
      <c r="A119" s="83"/>
      <c r="B119" s="84"/>
      <c r="C119" s="20"/>
      <c r="D119" s="85"/>
      <c r="E119" s="85"/>
      <c r="F119" s="85"/>
    </row>
    <row r="120" spans="1:6" s="3" customFormat="1" ht="23.25" x14ac:dyDescent="0.55000000000000004">
      <c r="A120" s="83"/>
      <c r="B120" s="84"/>
      <c r="C120" s="20"/>
      <c r="D120" s="85"/>
      <c r="E120" s="85"/>
      <c r="F120" s="85"/>
    </row>
    <row r="121" spans="1:6" s="3" customFormat="1" ht="23.25" x14ac:dyDescent="0.55000000000000004">
      <c r="A121" s="83"/>
      <c r="B121" s="84"/>
      <c r="C121" s="20"/>
      <c r="D121" s="85"/>
      <c r="E121" s="85"/>
      <c r="F121" s="85"/>
    </row>
    <row r="122" spans="1:6" s="3" customFormat="1" ht="23.25" x14ac:dyDescent="0.55000000000000004">
      <c r="A122" s="83"/>
      <c r="B122" s="84"/>
      <c r="C122" s="20"/>
      <c r="D122" s="85"/>
      <c r="E122" s="85"/>
      <c r="F122" s="85"/>
    </row>
    <row r="123" spans="1:6" s="3" customFormat="1" ht="23.25" x14ac:dyDescent="0.55000000000000004">
      <c r="A123" s="83"/>
      <c r="B123" s="84"/>
      <c r="C123" s="20"/>
      <c r="D123" s="85"/>
      <c r="E123" s="85"/>
      <c r="F123" s="85"/>
    </row>
    <row r="124" spans="1:6" s="3" customFormat="1" ht="23.25" x14ac:dyDescent="0.55000000000000004">
      <c r="A124" s="83"/>
      <c r="B124" s="84"/>
      <c r="C124" s="20"/>
      <c r="D124" s="85"/>
      <c r="E124" s="85"/>
      <c r="F124" s="85"/>
    </row>
    <row r="125" spans="1:6" s="3" customFormat="1" ht="23.25" x14ac:dyDescent="0.55000000000000004">
      <c r="A125" s="83"/>
      <c r="B125" s="84"/>
      <c r="C125" s="20"/>
      <c r="D125" s="85"/>
      <c r="E125" s="85"/>
      <c r="F125" s="85"/>
    </row>
    <row r="126" spans="1:6" s="3" customFormat="1" ht="23.25" x14ac:dyDescent="0.55000000000000004">
      <c r="A126" s="83"/>
      <c r="B126" s="84"/>
      <c r="C126" s="20"/>
      <c r="D126" s="85"/>
      <c r="E126" s="85"/>
      <c r="F126" s="85"/>
    </row>
    <row r="127" spans="1:6" s="3" customFormat="1" ht="23.25" x14ac:dyDescent="0.55000000000000004">
      <c r="A127" s="83"/>
      <c r="B127" s="84"/>
      <c r="C127" s="20"/>
      <c r="D127" s="85"/>
      <c r="E127" s="85"/>
      <c r="F127" s="85"/>
    </row>
    <row r="128" spans="1:6" s="3" customFormat="1" ht="23.25" x14ac:dyDescent="0.55000000000000004">
      <c r="A128" s="83"/>
      <c r="B128" s="84"/>
      <c r="C128" s="20"/>
      <c r="D128" s="85"/>
      <c r="E128" s="85"/>
      <c r="F128" s="85"/>
    </row>
    <row r="129" spans="1:6" s="3" customFormat="1" ht="23.25" x14ac:dyDescent="0.55000000000000004">
      <c r="A129" s="83"/>
      <c r="B129" s="84"/>
      <c r="C129" s="20"/>
      <c r="D129" s="85"/>
      <c r="E129" s="85"/>
      <c r="F129" s="85"/>
    </row>
    <row r="130" spans="1:6" s="3" customFormat="1" ht="23.25" x14ac:dyDescent="0.55000000000000004">
      <c r="A130" s="83"/>
      <c r="B130" s="84"/>
      <c r="C130" s="20"/>
      <c r="D130" s="85"/>
      <c r="E130" s="85"/>
      <c r="F130" s="85"/>
    </row>
    <row r="131" spans="1:6" s="3" customFormat="1" ht="23.25" x14ac:dyDescent="0.55000000000000004">
      <c r="A131" s="83"/>
      <c r="B131" s="84"/>
      <c r="C131" s="20"/>
      <c r="D131" s="85"/>
      <c r="E131" s="85"/>
      <c r="F131" s="85"/>
    </row>
    <row r="132" spans="1:6" s="3" customFormat="1" ht="23.25" x14ac:dyDescent="0.55000000000000004">
      <c r="A132" s="83"/>
      <c r="B132" s="84"/>
      <c r="C132" s="20"/>
      <c r="D132" s="85"/>
      <c r="E132" s="85"/>
      <c r="F132" s="85"/>
    </row>
    <row r="133" spans="1:6" s="3" customFormat="1" ht="23.25" x14ac:dyDescent="0.55000000000000004">
      <c r="A133" s="83"/>
      <c r="B133" s="84"/>
      <c r="C133" s="20"/>
      <c r="D133" s="85"/>
      <c r="E133" s="85"/>
      <c r="F133" s="85"/>
    </row>
    <row r="134" spans="1:6" s="3" customFormat="1" ht="23.25" x14ac:dyDescent="0.55000000000000004">
      <c r="A134" s="83"/>
      <c r="B134" s="84"/>
      <c r="C134" s="20"/>
      <c r="D134" s="85"/>
      <c r="E134" s="85"/>
      <c r="F134" s="85"/>
    </row>
  </sheetData>
  <mergeCells count="7">
    <mergeCell ref="A35:E35"/>
    <mergeCell ref="A110:C110"/>
    <mergeCell ref="A4:E4"/>
    <mergeCell ref="A5:E5"/>
    <mergeCell ref="A21:E21"/>
    <mergeCell ref="A56:E56"/>
    <mergeCell ref="A66:E66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3"/>
  <sheetViews>
    <sheetView topLeftCell="A10" zoomScale="115" zoomScaleNormal="115" workbookViewId="0">
      <selection activeCell="B24" sqref="B24"/>
    </sheetView>
  </sheetViews>
  <sheetFormatPr defaultColWidth="9.125" defaultRowHeight="24" x14ac:dyDescent="0.55000000000000004"/>
  <cols>
    <col min="1" max="1" width="5.875" style="12" customWidth="1"/>
    <col min="2" max="2" width="36.125" style="30" customWidth="1"/>
    <col min="3" max="3" width="9.875" style="14" customWidth="1"/>
    <col min="4" max="4" width="13.375" style="13" customWidth="1"/>
    <col min="5" max="6" width="12.25" style="13" customWidth="1"/>
    <col min="7" max="7" width="11" style="1" bestFit="1" customWidth="1"/>
    <col min="8" max="16384" width="9.125" style="1"/>
  </cols>
  <sheetData>
    <row r="1" spans="1:6" ht="18.75" customHeight="1" x14ac:dyDescent="0.55000000000000004">
      <c r="A1" s="10"/>
      <c r="B1" s="28"/>
      <c r="C1" s="8"/>
      <c r="D1" s="63" t="s">
        <v>1</v>
      </c>
      <c r="E1" s="63" t="s">
        <v>1</v>
      </c>
      <c r="F1" s="63" t="s">
        <v>1</v>
      </c>
    </row>
    <row r="2" spans="1:6" ht="18.75" customHeight="1" x14ac:dyDescent="0.55000000000000004">
      <c r="A2" s="60" t="s">
        <v>8</v>
      </c>
      <c r="B2" s="60" t="s">
        <v>9</v>
      </c>
      <c r="C2" s="60" t="s">
        <v>10</v>
      </c>
      <c r="D2" s="64" t="s">
        <v>11</v>
      </c>
      <c r="E2" s="65" t="s">
        <v>13</v>
      </c>
      <c r="F2" s="65" t="s">
        <v>31</v>
      </c>
    </row>
    <row r="3" spans="1:6" ht="18.75" customHeight="1" x14ac:dyDescent="0.55000000000000004">
      <c r="A3" s="11"/>
      <c r="B3" s="29"/>
      <c r="C3" s="9"/>
      <c r="D3" s="64" t="s">
        <v>12</v>
      </c>
      <c r="E3" s="66"/>
      <c r="F3" s="66"/>
    </row>
    <row r="4" spans="1:6" s="3" customFormat="1" ht="23.25" x14ac:dyDescent="0.55000000000000004">
      <c r="A4" s="287" t="s">
        <v>337</v>
      </c>
      <c r="B4" s="288"/>
      <c r="C4" s="288"/>
      <c r="D4" s="288"/>
      <c r="E4" s="288"/>
      <c r="F4" s="62"/>
    </row>
    <row r="5" spans="1:6" s="3" customFormat="1" ht="23.25" x14ac:dyDescent="0.55000000000000004">
      <c r="A5" s="290" t="s">
        <v>338</v>
      </c>
      <c r="B5" s="291"/>
      <c r="C5" s="291"/>
      <c r="D5" s="291"/>
      <c r="E5" s="291"/>
      <c r="F5" s="57"/>
    </row>
    <row r="6" spans="1:6" s="84" customFormat="1" ht="21.75" customHeight="1" x14ac:dyDescent="0.2">
      <c r="A6" s="45">
        <v>1</v>
      </c>
      <c r="B6" s="32" t="s">
        <v>339</v>
      </c>
      <c r="C6" s="45" t="s">
        <v>17</v>
      </c>
      <c r="D6" s="89">
        <v>362000</v>
      </c>
      <c r="E6" s="94">
        <v>345549.2</v>
      </c>
      <c r="F6" s="89">
        <f>D6-E6</f>
        <v>16450.799999999988</v>
      </c>
    </row>
    <row r="7" spans="1:6" s="84" customFormat="1" ht="21.75" customHeight="1" x14ac:dyDescent="0.2">
      <c r="A7" s="46"/>
      <c r="B7" s="79" t="s">
        <v>340</v>
      </c>
      <c r="C7" s="46" t="s">
        <v>77</v>
      </c>
      <c r="D7" s="80"/>
      <c r="E7" s="189"/>
      <c r="F7" s="80"/>
    </row>
    <row r="8" spans="1:6" s="84" customFormat="1" ht="21.75" customHeight="1" x14ac:dyDescent="0.2">
      <c r="A8" s="47"/>
      <c r="B8" s="78"/>
      <c r="C8" s="39" t="s">
        <v>341</v>
      </c>
      <c r="D8" s="90"/>
      <c r="E8" s="231"/>
      <c r="F8" s="232"/>
    </row>
    <row r="9" spans="1:6" s="84" customFormat="1" ht="21.75" customHeight="1" x14ac:dyDescent="0.2">
      <c r="A9" s="45">
        <v>2</v>
      </c>
      <c r="B9" s="32" t="s">
        <v>342</v>
      </c>
      <c r="C9" s="45" t="s">
        <v>17</v>
      </c>
      <c r="D9" s="89">
        <v>50000</v>
      </c>
      <c r="E9" s="94">
        <v>44530.8</v>
      </c>
      <c r="F9" s="89">
        <f>D9-E9</f>
        <v>5469.1999999999971</v>
      </c>
    </row>
    <row r="10" spans="1:6" s="84" customFormat="1" ht="21.75" customHeight="1" x14ac:dyDescent="0.2">
      <c r="A10" s="46"/>
      <c r="B10" s="79" t="s">
        <v>343</v>
      </c>
      <c r="C10" s="46" t="s">
        <v>77</v>
      </c>
      <c r="D10" s="31"/>
      <c r="E10" s="233"/>
      <c r="F10" s="145"/>
    </row>
    <row r="11" spans="1:6" s="84" customFormat="1" ht="21.75" customHeight="1" x14ac:dyDescent="0.2">
      <c r="A11" s="47"/>
      <c r="B11" s="78"/>
      <c r="C11" s="39" t="s">
        <v>344</v>
      </c>
      <c r="D11" s="90"/>
      <c r="E11" s="231"/>
      <c r="F11" s="232"/>
    </row>
    <row r="12" spans="1:6" s="84" customFormat="1" ht="21.75" customHeight="1" x14ac:dyDescent="0.2">
      <c r="A12" s="46">
        <v>3</v>
      </c>
      <c r="B12" s="79" t="s">
        <v>345</v>
      </c>
      <c r="C12" s="46" t="s">
        <v>17</v>
      </c>
      <c r="D12" s="89">
        <v>50000</v>
      </c>
      <c r="E12" s="188">
        <v>0</v>
      </c>
      <c r="F12" s="89">
        <f>D12-E12</f>
        <v>50000</v>
      </c>
    </row>
    <row r="13" spans="1:6" s="84" customFormat="1" ht="21.75" customHeight="1" x14ac:dyDescent="0.2">
      <c r="A13" s="46"/>
      <c r="B13" s="79"/>
      <c r="C13" s="46"/>
      <c r="D13" s="31"/>
      <c r="E13" s="233"/>
      <c r="F13" s="145"/>
    </row>
    <row r="14" spans="1:6" s="84" customFormat="1" ht="21.75" customHeight="1" x14ac:dyDescent="0.2">
      <c r="A14" s="47"/>
      <c r="B14" s="78"/>
      <c r="C14" s="47"/>
      <c r="D14" s="90"/>
      <c r="E14" s="231"/>
      <c r="F14" s="232"/>
    </row>
    <row r="15" spans="1:6" s="3" customFormat="1" ht="23.25" x14ac:dyDescent="0.55000000000000004">
      <c r="A15" s="290" t="s">
        <v>346</v>
      </c>
      <c r="B15" s="291"/>
      <c r="C15" s="291"/>
      <c r="D15" s="291"/>
      <c r="E15" s="291"/>
      <c r="F15" s="57"/>
    </row>
    <row r="16" spans="1:6" s="84" customFormat="1" ht="22.5" customHeight="1" x14ac:dyDescent="0.2">
      <c r="A16" s="45">
        <v>4</v>
      </c>
      <c r="B16" s="32" t="s">
        <v>306</v>
      </c>
      <c r="C16" s="45" t="s">
        <v>17</v>
      </c>
      <c r="D16" s="95">
        <v>20000</v>
      </c>
      <c r="E16" s="188">
        <v>0</v>
      </c>
      <c r="F16" s="95">
        <f>D16-E16</f>
        <v>20000</v>
      </c>
    </row>
    <row r="17" spans="1:7" s="84" customFormat="1" ht="22.5" customHeight="1" x14ac:dyDescent="0.2">
      <c r="A17" s="47"/>
      <c r="B17" s="78"/>
      <c r="C17" s="47"/>
      <c r="D17" s="191"/>
      <c r="E17" s="91"/>
      <c r="F17" s="92"/>
    </row>
    <row r="18" spans="1:7" s="84" customFormat="1" ht="21.75" customHeight="1" x14ac:dyDescent="0.2">
      <c r="A18" s="280" t="s">
        <v>25</v>
      </c>
      <c r="B18" s="281"/>
      <c r="C18" s="282"/>
      <c r="D18" s="96">
        <f>D6+D9+D12+D16</f>
        <v>482000</v>
      </c>
      <c r="E18" s="96">
        <f>E6+E9+E12+E16</f>
        <v>390080</v>
      </c>
      <c r="F18" s="96">
        <f>F6+F9+F12+F16</f>
        <v>91919.999999999985</v>
      </c>
      <c r="G18" s="97">
        <f>D18-E18</f>
        <v>91920</v>
      </c>
    </row>
    <row r="19" spans="1:7" s="3" customFormat="1" ht="23.25" x14ac:dyDescent="0.55000000000000004">
      <c r="A19" s="83"/>
      <c r="B19" s="84"/>
      <c r="C19" s="20"/>
      <c r="D19" s="85"/>
      <c r="E19" s="85"/>
      <c r="F19" s="85"/>
    </row>
    <row r="20" spans="1:7" x14ac:dyDescent="0.55000000000000004">
      <c r="A20" s="149"/>
      <c r="B20" s="150" t="s">
        <v>60</v>
      </c>
      <c r="C20" s="151"/>
      <c r="D20" s="152"/>
      <c r="E20" s="152"/>
      <c r="F20" s="152"/>
    </row>
    <row r="21" spans="1:7" x14ac:dyDescent="0.55000000000000004">
      <c r="B21" s="30" t="s">
        <v>54</v>
      </c>
      <c r="C21" s="13" t="s">
        <v>59</v>
      </c>
    </row>
    <row r="22" spans="1:7" x14ac:dyDescent="0.55000000000000004">
      <c r="B22" s="30" t="s">
        <v>53</v>
      </c>
      <c r="C22" s="13" t="s">
        <v>349</v>
      </c>
    </row>
    <row r="23" spans="1:7" x14ac:dyDescent="0.55000000000000004">
      <c r="B23" s="37" t="s">
        <v>350</v>
      </c>
      <c r="C23" s="18"/>
      <c r="D23" s="21"/>
      <c r="E23" s="21"/>
    </row>
    <row r="24" spans="1:7" s="3" customFormat="1" ht="23.25" x14ac:dyDescent="0.55000000000000004">
      <c r="A24" s="83"/>
      <c r="B24" s="84"/>
      <c r="C24" s="20"/>
      <c r="D24" s="85"/>
      <c r="E24" s="85"/>
      <c r="F24" s="85"/>
    </row>
    <row r="25" spans="1:7" s="3" customFormat="1" ht="23.25" x14ac:dyDescent="0.55000000000000004">
      <c r="A25" s="83"/>
      <c r="B25" s="84"/>
      <c r="C25" s="20"/>
      <c r="D25" s="85"/>
      <c r="E25" s="85"/>
      <c r="F25" s="85"/>
    </row>
    <row r="26" spans="1:7" s="3" customFormat="1" ht="23.25" x14ac:dyDescent="0.55000000000000004">
      <c r="A26" s="83"/>
      <c r="B26" s="84"/>
      <c r="C26" s="20"/>
      <c r="D26" s="85"/>
      <c r="E26" s="85"/>
      <c r="F26" s="85"/>
    </row>
    <row r="27" spans="1:7" s="3" customFormat="1" ht="23.25" x14ac:dyDescent="0.55000000000000004">
      <c r="A27" s="83"/>
      <c r="B27" s="84"/>
      <c r="C27" s="20"/>
      <c r="D27" s="85"/>
      <c r="E27" s="85"/>
      <c r="F27" s="85"/>
    </row>
    <row r="28" spans="1:7" s="3" customFormat="1" ht="23.25" x14ac:dyDescent="0.55000000000000004">
      <c r="A28" s="83"/>
      <c r="B28" s="84"/>
      <c r="C28" s="20"/>
      <c r="D28" s="85"/>
      <c r="E28" s="85"/>
      <c r="F28" s="85"/>
    </row>
    <row r="29" spans="1:7" s="3" customFormat="1" ht="23.25" x14ac:dyDescent="0.55000000000000004">
      <c r="A29" s="83"/>
      <c r="B29" s="84"/>
      <c r="C29" s="20"/>
      <c r="D29" s="85"/>
      <c r="E29" s="85"/>
      <c r="F29" s="85"/>
    </row>
    <row r="30" spans="1:7" s="3" customFormat="1" ht="23.25" x14ac:dyDescent="0.55000000000000004">
      <c r="A30" s="83"/>
      <c r="B30" s="84"/>
      <c r="C30" s="20"/>
      <c r="D30" s="85"/>
      <c r="E30" s="85"/>
      <c r="F30" s="85"/>
    </row>
    <row r="31" spans="1:7" s="3" customFormat="1" ht="23.25" x14ac:dyDescent="0.55000000000000004">
      <c r="A31" s="83"/>
      <c r="B31" s="84"/>
      <c r="C31" s="20"/>
      <c r="D31" s="85"/>
      <c r="E31" s="85"/>
      <c r="F31" s="85"/>
    </row>
    <row r="32" spans="1:7" s="3" customFormat="1" ht="23.25" x14ac:dyDescent="0.55000000000000004">
      <c r="A32" s="83"/>
      <c r="B32" s="84"/>
      <c r="C32" s="20"/>
      <c r="D32" s="85"/>
      <c r="E32" s="85"/>
      <c r="F32" s="85"/>
    </row>
    <row r="33" spans="1:6" s="3" customFormat="1" ht="23.25" x14ac:dyDescent="0.55000000000000004">
      <c r="A33" s="83"/>
      <c r="B33" s="84"/>
      <c r="C33" s="20"/>
      <c r="D33" s="85"/>
      <c r="E33" s="85"/>
      <c r="F33" s="85"/>
    </row>
    <row r="34" spans="1:6" s="3" customFormat="1" ht="23.25" x14ac:dyDescent="0.55000000000000004">
      <c r="A34" s="83"/>
      <c r="B34" s="84"/>
      <c r="C34" s="20"/>
      <c r="D34" s="85"/>
      <c r="E34" s="85"/>
      <c r="F34" s="85"/>
    </row>
    <row r="35" spans="1:6" s="3" customFormat="1" ht="23.25" x14ac:dyDescent="0.55000000000000004">
      <c r="A35" s="83"/>
      <c r="B35" s="84"/>
      <c r="C35" s="20"/>
      <c r="D35" s="85"/>
      <c r="E35" s="85"/>
      <c r="F35" s="85"/>
    </row>
    <row r="36" spans="1:6" s="3" customFormat="1" ht="23.25" x14ac:dyDescent="0.55000000000000004">
      <c r="A36" s="83"/>
      <c r="B36" s="84"/>
      <c r="C36" s="20"/>
      <c r="D36" s="85"/>
      <c r="E36" s="85"/>
      <c r="F36" s="85"/>
    </row>
    <row r="37" spans="1:6" s="3" customFormat="1" ht="23.25" x14ac:dyDescent="0.55000000000000004">
      <c r="A37" s="83"/>
      <c r="B37" s="84"/>
      <c r="C37" s="20"/>
      <c r="D37" s="85"/>
      <c r="E37" s="85"/>
      <c r="F37" s="85"/>
    </row>
    <row r="38" spans="1:6" s="3" customFormat="1" ht="23.25" x14ac:dyDescent="0.55000000000000004">
      <c r="A38" s="83"/>
      <c r="B38" s="84"/>
      <c r="C38" s="20"/>
      <c r="D38" s="85"/>
      <c r="E38" s="85"/>
      <c r="F38" s="85"/>
    </row>
    <row r="39" spans="1:6" s="3" customFormat="1" ht="23.25" x14ac:dyDescent="0.55000000000000004">
      <c r="A39" s="83"/>
      <c r="B39" s="84"/>
      <c r="C39" s="20"/>
      <c r="D39" s="85"/>
      <c r="E39" s="85"/>
      <c r="F39" s="85"/>
    </row>
    <row r="40" spans="1:6" s="3" customFormat="1" ht="23.25" x14ac:dyDescent="0.55000000000000004">
      <c r="A40" s="83"/>
      <c r="B40" s="84"/>
      <c r="C40" s="20"/>
      <c r="D40" s="85"/>
      <c r="E40" s="85"/>
      <c r="F40" s="85"/>
    </row>
    <row r="41" spans="1:6" s="3" customFormat="1" ht="23.25" x14ac:dyDescent="0.55000000000000004">
      <c r="A41" s="83"/>
      <c r="B41" s="84"/>
      <c r="C41" s="20"/>
      <c r="D41" s="85"/>
      <c r="E41" s="85"/>
      <c r="F41" s="85"/>
    </row>
    <row r="42" spans="1:6" x14ac:dyDescent="0.55000000000000004">
      <c r="A42" s="83"/>
      <c r="B42" s="84"/>
      <c r="C42" s="20"/>
      <c r="D42" s="85"/>
      <c r="E42" s="85"/>
      <c r="F42" s="85"/>
    </row>
    <row r="43" spans="1:6" x14ac:dyDescent="0.55000000000000004">
      <c r="A43" s="83"/>
      <c r="B43" s="84"/>
      <c r="C43" s="20"/>
      <c r="D43" s="85"/>
      <c r="E43" s="85"/>
      <c r="F43" s="85"/>
    </row>
  </sheetData>
  <mergeCells count="4">
    <mergeCell ref="A4:E4"/>
    <mergeCell ref="A5:E5"/>
    <mergeCell ref="A18:C18"/>
    <mergeCell ref="A15:E15"/>
  </mergeCells>
  <pageMargins left="0.78740157480314965" right="0.1968503937007874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8</vt:i4>
      </vt:variant>
    </vt:vector>
  </HeadingPairs>
  <TitlesOfParts>
    <vt:vector size="19" baseType="lpstr">
      <vt:lpstr>1.การดำเนินตามแผน (61-65)</vt:lpstr>
      <vt:lpstr>2.จำนวนโครงการ</vt:lpstr>
      <vt:lpstr>3.บรรจุในข้อบัญญัติ</vt:lpstr>
      <vt:lpstr>4. ยุทธ 1</vt:lpstr>
      <vt:lpstr>ยุทธ 2</vt:lpstr>
      <vt:lpstr>ยุทธ 3</vt:lpstr>
      <vt:lpstr>ยุทธ 4</vt:lpstr>
      <vt:lpstr>ยุทธ 5</vt:lpstr>
      <vt:lpstr>ยุทธ 6</vt:lpstr>
      <vt:lpstr>ยุทธ 7</vt:lpstr>
      <vt:lpstr>ครุภัณฑ์</vt:lpstr>
      <vt:lpstr>'4. ยุทธ 1'!Print_Titles</vt:lpstr>
      <vt:lpstr>ครุภัณฑ์!Print_Titles</vt:lpstr>
      <vt:lpstr>'ยุทธ 2'!Print_Titles</vt:lpstr>
      <vt:lpstr>'ยุทธ 3'!Print_Titles</vt:lpstr>
      <vt:lpstr>'ยุทธ 4'!Print_Titles</vt:lpstr>
      <vt:lpstr>'ยุทธ 5'!Print_Titles</vt:lpstr>
      <vt:lpstr>'ยุทธ 6'!Print_Titles</vt:lpstr>
      <vt:lpstr>'ยุทธ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moMay</dc:creator>
  <cp:lastModifiedBy>Abtdoilor63</cp:lastModifiedBy>
  <cp:lastPrinted>2021-10-05T06:59:53Z</cp:lastPrinted>
  <dcterms:created xsi:type="dcterms:W3CDTF">2018-12-01T15:13:28Z</dcterms:created>
  <dcterms:modified xsi:type="dcterms:W3CDTF">2021-10-05T07:00:51Z</dcterms:modified>
</cp:coreProperties>
</file>